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210" windowWidth="15345" windowHeight="8250" activeTab="4"/>
  </bookViews>
  <sheets>
    <sheet name="Equipos" sheetId="1" r:id="rId1"/>
    <sheet name="Tiempos E-1" sheetId="2" r:id="rId2"/>
    <sheet name="Tiempos E-2" sheetId="3" r:id="rId3"/>
    <sheet name="Tiempos E-3" sheetId="4" r:id="rId4"/>
    <sheet name="Clasificacion" sheetId="5" r:id="rId5"/>
  </sheets>
  <definedNames/>
  <calcPr fullCalcOnLoad="1"/>
</workbook>
</file>

<file path=xl/sharedStrings.xml><?xml version="1.0" encoding="utf-8"?>
<sst xmlns="http://schemas.openxmlformats.org/spreadsheetml/2006/main" count="355" uniqueCount="147">
  <si>
    <t>ETAPA 1</t>
  </si>
  <si>
    <t>ETAPA 2</t>
  </si>
  <si>
    <t>CAT.</t>
  </si>
  <si>
    <t>SALIDA</t>
  </si>
  <si>
    <t>CLASIFICACION FINAL</t>
  </si>
  <si>
    <t>TIEMPO</t>
  </si>
  <si>
    <t>Dorsal</t>
  </si>
  <si>
    <t>CLASIF.</t>
  </si>
  <si>
    <t>Nº Liga</t>
  </si>
  <si>
    <t>Componente 1</t>
  </si>
  <si>
    <t>Componente 2</t>
  </si>
  <si>
    <t>Componente 3</t>
  </si>
  <si>
    <t>PEN</t>
  </si>
  <si>
    <t>M</t>
  </si>
  <si>
    <t>Bon Mix</t>
  </si>
  <si>
    <t>PENAL</t>
  </si>
  <si>
    <t>Entrenador</t>
  </si>
  <si>
    <t>Delegado</t>
  </si>
  <si>
    <t>INSTRUCCIONES</t>
  </si>
  <si>
    <t>EQUIPOS INSCRITOS</t>
  </si>
  <si>
    <t>Bonif</t>
  </si>
  <si>
    <t>Neut.</t>
  </si>
  <si>
    <t>META</t>
  </si>
  <si>
    <t>Discip.</t>
  </si>
  <si>
    <t>CLASIFICACION PROVISIONAL</t>
  </si>
  <si>
    <t>Parcial</t>
  </si>
  <si>
    <t>(LOGOTIPO)</t>
  </si>
  <si>
    <t>El resto lo calcula automaticamente</t>
  </si>
  <si>
    <t>Solo hay que meter el tiempo de META</t>
  </si>
  <si>
    <t>Estos datos los coge automaticamente de cada hoja</t>
  </si>
  <si>
    <t>Baliza</t>
  </si>
  <si>
    <t>6</t>
  </si>
  <si>
    <t>7</t>
  </si>
  <si>
    <t>8</t>
  </si>
  <si>
    <t>9</t>
  </si>
  <si>
    <t>Tramo</t>
  </si>
  <si>
    <t>5</t>
  </si>
  <si>
    <t>ETAPA 3</t>
  </si>
  <si>
    <t>2</t>
  </si>
  <si>
    <t>3</t>
  </si>
  <si>
    <t>4</t>
  </si>
  <si>
    <t>S-1</t>
  </si>
  <si>
    <t>Etapa 3:</t>
  </si>
  <si>
    <t>Etapa 2:</t>
  </si>
  <si>
    <t>Etapa 1:</t>
  </si>
  <si>
    <t>Liga Española de Raids de Aventura 2007</t>
  </si>
  <si>
    <t>(**Fecha y lugar.)</t>
  </si>
  <si>
    <t>2. Para poder controlar que los equipos cumplen las condiciones para la Liga, rellenar los nombres de los componentes participantes en cada raid.</t>
  </si>
  <si>
    <t>5. El derecho a la Bonificación se perderá (de nuevo 0%)  en el momento en que se detecte que la chica(s)  no este(n) siempre en carrera.</t>
  </si>
  <si>
    <t>4. La columna Bonificación, solo se cambia si es equipo mixto o femenino. Y entonces hay que poner el (%) que corresponda  (Elite 5%) ( Aventura: 1chica 10%, 2 chicas en carrera 20%)</t>
  </si>
  <si>
    <t>6. Una vez puesta la bonificación, no hay que preocuparse más de este dato, porque las demás hojas tiran automaticamente de esta columna para calcular los tiempos de bonificación.</t>
  </si>
  <si>
    <t>Los datos de los equipos los coge automaticamente de la hoja EQUIPOS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</si>
  <si>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</si>
  <si>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</si>
  <si>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</si>
  <si>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</si>
  <si>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</si>
  <si>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</si>
  <si>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</si>
  <si>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</si>
  <si>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</si>
  <si>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</si>
  <si>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</si>
  <si>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</si>
  <si>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</si>
  <si>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</si>
  <si>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</si>
  <si>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</si>
  <si>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</si>
  <si>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CC1</t>
  </si>
  <si>
    <t>CC2</t>
  </si>
  <si>
    <t>NEU</t>
  </si>
  <si>
    <t>CC3</t>
  </si>
  <si>
    <t>Tiempos parciales estimados para el tramo</t>
  </si>
  <si>
    <t>Tiempos Parciales Etapa - Neutralizaciones - Bonificaciones - Penalizaciones.</t>
  </si>
  <si>
    <t>INSTRUCCIONES PARA LAS COLUMNAS CENTRALES</t>
  </si>
  <si>
    <t>INSTRUCCIONES estas Column.</t>
  </si>
  <si>
    <t>2. Hay que incluir además columnas para todos los controles que se piquen aunque no estén pintados en el mapa: controles de neutralizacion, controles sorpresa de material....</t>
  </si>
  <si>
    <t>3. Rellenar la información correspondiente a disiciplinas, el tipo de control, etc… que solo sirve a titulo informativo para los equipos, incluso para el propio que maneja la hoja de cálculo...</t>
  </si>
  <si>
    <t>4. Para cada tramo, poner en PARCIAL, el tiempo paso estimado para el mejor equipo expresado en minutos. (Arriba veis varios ejemplos)</t>
  </si>
  <si>
    <t>5. La hoja está progrmada para que automaticamente se adjudiquen las penalizaciones correspondientes al tiempo estimado.(Cambiad tiempos y vereis los cambios en accion)</t>
  </si>
  <si>
    <t>1. Una vez trazada la carrera, habria que disponer tantas columnas como controles de tiempo haya. Si una categoría no tiene dicho tramo dejarlo en blanco.</t>
  </si>
  <si>
    <t>X</t>
  </si>
  <si>
    <t>Nombre Equipo  26</t>
  </si>
  <si>
    <t>Nombre Equipo  27</t>
  </si>
  <si>
    <t>Nombre Equipo  28</t>
  </si>
  <si>
    <t>Nombre Equipo  29</t>
  </si>
  <si>
    <t>Nombre Equipo  30</t>
  </si>
  <si>
    <t>Nombre Equipo  31</t>
  </si>
  <si>
    <t>Nombre Equipo  32</t>
  </si>
  <si>
    <t>Nombre Equipo  33</t>
  </si>
  <si>
    <t>Nombre Equipo  34</t>
  </si>
  <si>
    <t>Nombre Equipo  35</t>
  </si>
  <si>
    <t>Nombre Equipo  36</t>
  </si>
  <si>
    <t>Nombre Equipo  37</t>
  </si>
  <si>
    <t>Nombre Equipo  38</t>
  </si>
  <si>
    <t>Nombre Equipo  39</t>
  </si>
  <si>
    <t>Nombre Equipo  40</t>
  </si>
  <si>
    <t>1. Crear un Fichero para cada Categoría. Introducir en las lineas correspondientes el nombre del equipo y dorsal aunque no sean correlativos.</t>
  </si>
  <si>
    <t>3. Para INSERTAR LINEAS, situarse en la última línea de la categoría y pulsar (en el MENU - INSERTAR --&gt; FILAS )… Si lo haces bien verás que conservan el formato y colores como la que hay por encima.</t>
  </si>
  <si>
    <t>COMO FUNCIONA ESTO</t>
  </si>
  <si>
    <t xml:space="preserve">3. Cuando un equipo llega a meta, se sacan sus parciales con SportIdent. </t>
  </si>
  <si>
    <t>5. Si ha sufrido neutralizaciones… se pone la neutralizacion en formato de tiempo (hh:mm:ss)</t>
  </si>
  <si>
    <t>7. El resto lo calcula automaticamente.</t>
  </si>
  <si>
    <t>1. Tal y como esta la hoja se supone que ningún equipo ha salido, es decir, no ha hecho ninguna baliza del recorrido. Por eso todos los puntos están penalizados.</t>
  </si>
  <si>
    <t>2. La salida es independiente de la hora, pues siempre debe ser 0:00:00, salvo que algún equipo se le haya dado con retraso.</t>
  </si>
  <si>
    <t>8. Si hemos borrado una casilla accidentalmente, solo hay que copiar una casilla virgen que haya por encima o debajo…</t>
  </si>
  <si>
    <t>4. En cada columna, suprimir su Penalización si ha pasado por ese control.  Automaticamente pasa a AZUL.</t>
  </si>
  <si>
    <t>6. En la columna META se pone el tiempo de SportIdent de la Etapa, en formato de tiempo (hh:mm:ss)</t>
  </si>
  <si>
    <t>¡¡¡ CONSEJO HAZ PRUEBAS ANTES DE LA CARRERA ¡¡¡¡</t>
  </si>
  <si>
    <t>1. Una vez trazada la carrera, habria que disponer tantas columnas como controles de tiempo haya. Si es una Neutralización dejarla Borrar el contenido.</t>
  </si>
  <si>
    <t>En todo caso se trata de decir, que la columna en cuestión es igual a la columna de la hoja correspondiente.</t>
  </si>
  <si>
    <t>CLASIFICACIONES</t>
  </si>
  <si>
    <t>OJO, si ordenamos... los vinculos funcionan correctamente… pero si se os ocurre insertar o borrar filas en las otras hojas hay inconvenientes.</t>
  </si>
  <si>
    <t xml:space="preserve">Una vez concluido el Raid, para dar Claridad  a la publicacion de los resultados… </t>
  </si>
  <si>
    <t>INSERTAR FILAS QUE SEPAREN A LOS NO PENALIZADOS DE LOS PENALIZADOS, Y A ESTOS DE LOS DESCALIFICADOS</t>
  </si>
  <si>
    <t>SANC</t>
  </si>
  <si>
    <t>Cuando se quiera una clasificación solo hay que seleccionar las filas correspondientes a los equipos y ORDENAR (Menu -&gt; Datos -&gt; Ordenar … Columna Q y R)</t>
  </si>
  <si>
    <t>A los equipos sancionados habrá que añadirles la sanción correspondiente en formato tiempo (hh:mm:ss)</t>
  </si>
  <si>
    <t>3NEU</t>
  </si>
  <si>
    <t>A MUETE MIXTA</t>
  </si>
  <si>
    <t>EKIN RAID TALDEA</t>
  </si>
  <si>
    <t>DEBA GOINEA</t>
  </si>
  <si>
    <t>C.D.POSEIDON MIXTA</t>
  </si>
  <si>
    <t>BIKEAVENTURA BRUNETE</t>
  </si>
  <si>
    <t>BARRYMORE-TRONADOR</t>
  </si>
  <si>
    <t>SPANISH BULLFIGHTERS</t>
  </si>
  <si>
    <t>X-TREM PERRIQUETS</t>
  </si>
  <si>
    <t>MONTE EL PARDO MIXTA</t>
  </si>
  <si>
    <t>TRIPI(TRIATLON PISUERGA)</t>
  </si>
  <si>
    <t>PLANETACTION-DEUTER</t>
  </si>
  <si>
    <t>RASPABAR CASTELLON</t>
  </si>
  <si>
    <t>LOS IMPERDIBLES LANCEROS RAIS</t>
  </si>
  <si>
    <t>YUMARAID</t>
  </si>
  <si>
    <t>TRONADOR-BARRYMORE</t>
  </si>
  <si>
    <t>GREDOS BTT ARENAS</t>
  </si>
  <si>
    <t>BLUES RAIDERS</t>
  </si>
  <si>
    <t>UNION FENOSA</t>
  </si>
  <si>
    <t>UNION FENOSA 2</t>
  </si>
  <si>
    <t>DESTINO GREDOS-LA GALANA</t>
  </si>
  <si>
    <t>PALENCIA TEAM MIXTA</t>
  </si>
  <si>
    <t>RIVEREÑOS</t>
  </si>
  <si>
    <t>JIPUZOS BRIF</t>
  </si>
  <si>
    <t>AVENTURA</t>
  </si>
  <si>
    <t>RAID DE GREDOS</t>
  </si>
  <si>
    <t>FUEGO 34</t>
  </si>
  <si>
    <t>HERVÁS_ZORNOTZA X-TREME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</si>
</sst>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mm]"/>
    <numFmt numFmtId="165" formatCode="h:mm:ss;@"/>
    <numFmt numFmtId="166" formatCode="h:mm;@"/>
    <numFmt numFmtId="167" formatCode="[$-F400]h:mm:ss\ AM/PM"/>
    <numFmt numFmtId="168" formatCode="d\-m\-yy\ h:mm;@"/>
    <numFmt numFmtId="169" formatCode="[h]:mm:ss;@"/>
    <numFmt numFmtId="170" formatCode="[h]:mm"/>
    <numFmt numFmtId="171" formatCode="[$-C0A]dddd\,\ dd&quot; de &quot;mmmm&quot; de &quot;yyyy"/>
    <numFmt numFmtId="172" formatCode="0.0"/>
    <numFmt numFmtId="173" formatCode="mm:ss.0;@"/>
    <numFmt numFmtId="174" formatCode="\+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mm:ss;@"/>
    <numFmt numFmtId="180" formatCode="0.000000000000"/>
    <numFmt numFmtId="181" formatCode="0\ \p\."/>
    <numFmt numFmtId="182" formatCode="\o\ \p\."/>
  </numFmts>
  <fonts count="38">
    <font>
      <sz val="10"/>
      <name val="Arial"/>
      <family val="0"/>
    </font>
    <font>
      <sz val="9"/>
      <name val="Verdana"/>
      <family val="2"/>
    </font>
    <font>
      <sz val="9"/>
      <color indexed="9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9"/>
      <name val="Verdana"/>
      <family val="2"/>
    </font>
    <font>
      <u val="single"/>
      <sz val="9"/>
      <name val="Verdana"/>
      <family val="2"/>
    </font>
    <font>
      <u val="single"/>
      <sz val="9"/>
      <color indexed="9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b/>
      <sz val="8"/>
      <name val="Arial"/>
      <family val="2"/>
    </font>
    <font>
      <u val="single"/>
      <sz val="10"/>
      <color indexed="8"/>
      <name val="Arial"/>
      <family val="0"/>
    </font>
    <font>
      <b/>
      <sz val="12"/>
      <color indexed="10"/>
      <name val="Verdana"/>
      <family val="2"/>
    </font>
    <font>
      <b/>
      <sz val="8"/>
      <color indexed="9"/>
      <name val="Courier New"/>
      <family val="3"/>
    </font>
    <font>
      <b/>
      <sz val="8"/>
      <color indexed="10"/>
      <name val="Verdana"/>
      <family val="2"/>
    </font>
    <font>
      <sz val="9"/>
      <color indexed="51"/>
      <name val="Verdana"/>
      <family val="2"/>
    </font>
    <font>
      <u val="single"/>
      <sz val="9"/>
      <color indexed="51"/>
      <name val="Verdana"/>
      <family val="2"/>
    </font>
    <font>
      <sz val="12"/>
      <color indexed="51"/>
      <name val="Verdana"/>
      <family val="2"/>
    </font>
    <font>
      <sz val="16"/>
      <color indexed="10"/>
      <name val="Verdana"/>
      <family val="2"/>
    </font>
    <font>
      <b/>
      <sz val="14"/>
      <color indexed="10"/>
      <name val="Verdana"/>
      <family val="2"/>
    </font>
    <font>
      <b/>
      <sz val="10"/>
      <color indexed="9"/>
      <name val="Verdana"/>
      <family val="2"/>
    </font>
    <font>
      <sz val="16"/>
      <color indexed="9"/>
      <name val="Arial Black"/>
      <family val="2"/>
    </font>
    <font>
      <b/>
      <sz val="14"/>
      <color indexed="9"/>
      <name val="Arial"/>
      <family val="2"/>
    </font>
    <font>
      <sz val="14"/>
      <color indexed="9"/>
      <name val="Arial Black"/>
      <family val="2"/>
    </font>
    <font>
      <sz val="8"/>
      <name val="Arial Narrow"/>
      <family val="2"/>
    </font>
    <font>
      <b/>
      <sz val="16"/>
      <color indexed="10"/>
      <name val="Verdana"/>
      <family val="2"/>
    </font>
    <font>
      <b/>
      <sz val="9"/>
      <name val="Arial"/>
      <family val="2"/>
    </font>
    <font>
      <b/>
      <sz val="8"/>
      <color indexed="9"/>
      <name val="Arial Narrow"/>
      <family val="2"/>
    </font>
    <font>
      <sz val="8"/>
      <color indexed="12"/>
      <name val="Arial Narrow"/>
      <family val="2"/>
    </font>
    <font>
      <sz val="8"/>
      <color indexed="10"/>
      <name val="Arial Narrow"/>
      <family val="2"/>
    </font>
    <font>
      <sz val="12"/>
      <color indexed="9"/>
      <name val="Arial Black"/>
      <family val="2"/>
    </font>
    <font>
      <sz val="10"/>
      <color indexed="9"/>
      <name val="Arial"/>
      <family val="0"/>
    </font>
    <font>
      <sz val="8"/>
      <color indexed="59"/>
      <name val="Verdana"/>
      <family val="2"/>
    </font>
    <font>
      <b/>
      <sz val="8"/>
      <color indexed="9"/>
      <name val="Arial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9" fontId="1" fillId="0" borderId="0" xfId="0" applyNumberFormat="1" applyFont="1" applyAlignment="1" applyProtection="1">
      <alignment horizontal="right"/>
      <protection/>
    </xf>
    <xf numFmtId="169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>
      <alignment/>
    </xf>
    <xf numFmtId="169" fontId="4" fillId="3" borderId="1" xfId="0" applyNumberFormat="1" applyFont="1" applyFill="1" applyBorder="1" applyAlignment="1" applyProtection="1">
      <alignment horizontal="right"/>
      <protection/>
    </xf>
    <xf numFmtId="0" fontId="10" fillId="2" borderId="2" xfId="0" applyFont="1" applyFill="1" applyBorder="1" applyAlignment="1">
      <alignment/>
    </xf>
    <xf numFmtId="0" fontId="10" fillId="2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9" fontId="4" fillId="5" borderId="3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9" fontId="4" fillId="0" borderId="0" xfId="21" applyFont="1" applyFill="1" applyBorder="1" applyAlignment="1">
      <alignment/>
    </xf>
    <xf numFmtId="0" fontId="4" fillId="6" borderId="5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10" fillId="8" borderId="1" xfId="0" applyFont="1" applyFill="1" applyBorder="1" applyAlignment="1" applyProtection="1">
      <alignment horizontal="right"/>
      <protection/>
    </xf>
    <xf numFmtId="169" fontId="6" fillId="5" borderId="1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5" fillId="2" borderId="2" xfId="0" applyFont="1" applyFill="1" applyBorder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/>
      <protection/>
    </xf>
    <xf numFmtId="45" fontId="1" fillId="0" borderId="0" xfId="0" applyNumberFormat="1" applyFont="1" applyAlignment="1" applyProtection="1">
      <alignment/>
      <protection/>
    </xf>
    <xf numFmtId="45" fontId="1" fillId="0" borderId="0" xfId="0" applyNumberFormat="1" applyFont="1" applyAlignment="1" applyProtection="1">
      <alignment horizontal="center"/>
      <protection/>
    </xf>
    <xf numFmtId="45" fontId="10" fillId="2" borderId="1" xfId="0" applyNumberFormat="1" applyFont="1" applyFill="1" applyBorder="1" applyAlignment="1" applyProtection="1">
      <alignment horizontal="center"/>
      <protection/>
    </xf>
    <xf numFmtId="45" fontId="4" fillId="0" borderId="0" xfId="0" applyNumberFormat="1" applyFont="1" applyAlignment="1" applyProtection="1">
      <alignment/>
      <protection/>
    </xf>
    <xf numFmtId="0" fontId="17" fillId="2" borderId="0" xfId="0" applyFont="1" applyFill="1" applyAlignment="1" applyProtection="1">
      <alignment horizontal="center"/>
      <protection/>
    </xf>
    <xf numFmtId="0" fontId="18" fillId="2" borderId="0" xfId="0" applyFont="1" applyFill="1" applyBorder="1" applyAlignment="1" applyProtection="1">
      <alignment horizontal="right"/>
      <protection/>
    </xf>
    <xf numFmtId="169" fontId="17" fillId="2" borderId="0" xfId="0" applyNumberFormat="1" applyFont="1" applyFill="1" applyAlignment="1" applyProtection="1">
      <alignment horizontal="right"/>
      <protection/>
    </xf>
    <xf numFmtId="0" fontId="17" fillId="2" borderId="0" xfId="0" applyFont="1" applyFill="1" applyAlignment="1" applyProtection="1">
      <alignment horizontal="right"/>
      <protection/>
    </xf>
    <xf numFmtId="0" fontId="19" fillId="2" borderId="0" xfId="0" applyFont="1" applyFill="1" applyAlignment="1" applyProtection="1">
      <alignment horizontal="right"/>
      <protection/>
    </xf>
    <xf numFmtId="0" fontId="17" fillId="2" borderId="6" xfId="0" applyFont="1" applyFill="1" applyBorder="1" applyAlignment="1" applyProtection="1">
      <alignment horizontal="center"/>
      <protection/>
    </xf>
    <xf numFmtId="169" fontId="1" fillId="0" borderId="0" xfId="0" applyNumberFormat="1" applyFont="1" applyAlignment="1" applyProtection="1">
      <alignment horizontal="left"/>
      <protection/>
    </xf>
    <xf numFmtId="0" fontId="16" fillId="9" borderId="0" xfId="0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2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22" fillId="2" borderId="0" xfId="0" applyFont="1" applyFill="1" applyAlignment="1">
      <alignment/>
    </xf>
    <xf numFmtId="0" fontId="24" fillId="2" borderId="6" xfId="0" applyFont="1" applyFill="1" applyBorder="1" applyAlignment="1" applyProtection="1">
      <alignment horizontal="right"/>
      <protection/>
    </xf>
    <xf numFmtId="0" fontId="14" fillId="9" borderId="0" xfId="0" applyFont="1" applyFill="1" applyBorder="1" applyAlignment="1" applyProtection="1">
      <alignment horizontal="left" vertical="center"/>
      <protection/>
    </xf>
    <xf numFmtId="0" fontId="23" fillId="2" borderId="6" xfId="0" applyFont="1" applyFill="1" applyBorder="1" applyAlignment="1" applyProtection="1">
      <alignment horizontal="left"/>
      <protection/>
    </xf>
    <xf numFmtId="0" fontId="10" fillId="2" borderId="6" xfId="0" applyFont="1" applyFill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25" fillId="2" borderId="6" xfId="0" applyFont="1" applyFill="1" applyBorder="1" applyAlignment="1" applyProtection="1">
      <alignment horizontal="right"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166" fontId="1" fillId="0" borderId="0" xfId="0" applyNumberFormat="1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169" fontId="26" fillId="5" borderId="3" xfId="0" applyNumberFormat="1" applyFont="1" applyFill="1" applyBorder="1" applyAlignment="1" applyProtection="1">
      <alignment horizontal="right"/>
      <protection/>
    </xf>
    <xf numFmtId="0" fontId="26" fillId="0" borderId="6" xfId="0" applyFont="1" applyBorder="1" applyAlignment="1" applyProtection="1">
      <alignment horizontal="center"/>
      <protection/>
    </xf>
    <xf numFmtId="0" fontId="26" fillId="9" borderId="6" xfId="0" applyFont="1" applyFill="1" applyBorder="1" applyAlignment="1" applyProtection="1">
      <alignment horizontal="center"/>
      <protection/>
    </xf>
    <xf numFmtId="165" fontId="26" fillId="5" borderId="6" xfId="0" applyNumberFormat="1" applyFont="1" applyFill="1" applyBorder="1" applyAlignment="1" applyProtection="1">
      <alignment horizontal="center"/>
      <protection/>
    </xf>
    <xf numFmtId="46" fontId="26" fillId="5" borderId="5" xfId="0" applyNumberFormat="1" applyFont="1" applyFill="1" applyBorder="1" applyAlignment="1" applyProtection="1">
      <alignment horizontal="right"/>
      <protection/>
    </xf>
    <xf numFmtId="169" fontId="26" fillId="3" borderId="1" xfId="0" applyNumberFormat="1" applyFont="1" applyFill="1" applyBorder="1" applyAlignment="1" applyProtection="1">
      <alignment horizontal="right"/>
      <protection/>
    </xf>
    <xf numFmtId="169" fontId="30" fillId="0" borderId="6" xfId="0" applyNumberFormat="1" applyFont="1" applyBorder="1" applyAlignment="1" applyProtection="1">
      <alignment horizontal="right"/>
      <protection/>
    </xf>
    <xf numFmtId="46" fontId="31" fillId="5" borderId="5" xfId="0" applyNumberFormat="1" applyFont="1" applyFill="1" applyBorder="1" applyAlignment="1" applyProtection="1">
      <alignment horizontal="right"/>
      <protection/>
    </xf>
    <xf numFmtId="0" fontId="24" fillId="2" borderId="0" xfId="0" applyFont="1" applyFill="1" applyAlignment="1" applyProtection="1">
      <alignment horizontal="right"/>
      <protection/>
    </xf>
    <xf numFmtId="0" fontId="27" fillId="0" borderId="0" xfId="0" applyFont="1" applyAlignment="1" applyProtection="1">
      <alignment horizontal="left"/>
      <protection/>
    </xf>
    <xf numFmtId="1" fontId="34" fillId="2" borderId="1" xfId="0" applyNumberFormat="1" applyFont="1" applyFill="1" applyBorder="1" applyAlignment="1" applyProtection="1">
      <alignment horizontal="center"/>
      <protection/>
    </xf>
    <xf numFmtId="1" fontId="5" fillId="2" borderId="1" xfId="0" applyNumberFormat="1" applyFont="1" applyFill="1" applyBorder="1" applyAlignment="1" applyProtection="1">
      <alignment horizontal="center"/>
      <protection/>
    </xf>
    <xf numFmtId="0" fontId="4" fillId="1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9" fontId="4" fillId="4" borderId="1" xfId="21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right" vertical="center"/>
      <protection/>
    </xf>
    <xf numFmtId="0" fontId="4" fillId="4" borderId="1" xfId="0" applyFont="1" applyFill="1" applyBorder="1" applyAlignment="1">
      <alignment horizontal="left"/>
    </xf>
    <xf numFmtId="0" fontId="35" fillId="2" borderId="6" xfId="0" applyFont="1" applyFill="1" applyBorder="1" applyAlignment="1" applyProtection="1">
      <alignment horizontal="center"/>
      <protection/>
    </xf>
    <xf numFmtId="0" fontId="29" fillId="2" borderId="2" xfId="0" applyFont="1" applyFill="1" applyBorder="1" applyAlignment="1" applyProtection="1">
      <alignment horizontal="right"/>
      <protection/>
    </xf>
    <xf numFmtId="21" fontId="1" fillId="0" borderId="0" xfId="0" applyNumberFormat="1" applyFont="1" applyAlignment="1" applyProtection="1">
      <alignment horizontal="right"/>
      <protection/>
    </xf>
    <xf numFmtId="0" fontId="23" fillId="2" borderId="6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0" fillId="2" borderId="2" xfId="0" applyFont="1" applyFill="1" applyBorder="1" applyAlignment="1">
      <alignment/>
    </xf>
    <xf numFmtId="0" fontId="3" fillId="11" borderId="8" xfId="0" applyFont="1" applyFill="1" applyBorder="1" applyAlignment="1" applyProtection="1">
      <alignment horizontal="left"/>
      <protection/>
    </xf>
    <xf numFmtId="0" fontId="1" fillId="11" borderId="9" xfId="0" applyFont="1" applyFill="1" applyBorder="1" applyAlignment="1" applyProtection="1">
      <alignment horizontal="center"/>
      <protection/>
    </xf>
    <xf numFmtId="0" fontId="28" fillId="11" borderId="9" xfId="0" applyFont="1" applyFill="1" applyBorder="1" applyAlignment="1" applyProtection="1">
      <alignment horizontal="center"/>
      <protection/>
    </xf>
    <xf numFmtId="0" fontId="1" fillId="11" borderId="10" xfId="0" applyFont="1" applyFill="1" applyBorder="1" applyAlignment="1" applyProtection="1">
      <alignment horizontal="center"/>
      <protection/>
    </xf>
    <xf numFmtId="0" fontId="1" fillId="11" borderId="11" xfId="0" applyFont="1" applyFill="1" applyBorder="1" applyAlignment="1" applyProtection="1">
      <alignment horizontal="center"/>
      <protection/>
    </xf>
    <xf numFmtId="0" fontId="28" fillId="11" borderId="11" xfId="0" applyFont="1" applyFill="1" applyBorder="1" applyAlignment="1" applyProtection="1">
      <alignment horizontal="center"/>
      <protection/>
    </xf>
    <xf numFmtId="0" fontId="1" fillId="11" borderId="12" xfId="0" applyFont="1" applyFill="1" applyBorder="1" applyAlignment="1" applyProtection="1">
      <alignment horizontal="center"/>
      <protection/>
    </xf>
    <xf numFmtId="166" fontId="3" fillId="11" borderId="8" xfId="0" applyNumberFormat="1" applyFont="1" applyFill="1" applyBorder="1" applyAlignment="1" applyProtection="1">
      <alignment horizontal="left"/>
      <protection/>
    </xf>
    <xf numFmtId="45" fontId="1" fillId="11" borderId="9" xfId="0" applyNumberFormat="1" applyFont="1" applyFill="1" applyBorder="1" applyAlignment="1" applyProtection="1">
      <alignment horizontal="center"/>
      <protection/>
    </xf>
    <xf numFmtId="169" fontId="1" fillId="11" borderId="9" xfId="0" applyNumberFormat="1" applyFont="1" applyFill="1" applyBorder="1" applyAlignment="1" applyProtection="1">
      <alignment horizontal="center"/>
      <protection/>
    </xf>
    <xf numFmtId="166" fontId="3" fillId="11" borderId="13" xfId="0" applyNumberFormat="1" applyFont="1" applyFill="1" applyBorder="1" applyAlignment="1" applyProtection="1">
      <alignment horizontal="left"/>
      <protection/>
    </xf>
    <xf numFmtId="45" fontId="1" fillId="11" borderId="11" xfId="0" applyNumberFormat="1" applyFont="1" applyFill="1" applyBorder="1" applyAlignment="1" applyProtection="1">
      <alignment horizontal="center"/>
      <protection/>
    </xf>
    <xf numFmtId="169" fontId="1" fillId="11" borderId="11" xfId="0" applyNumberFormat="1" applyFont="1" applyFill="1" applyBorder="1" applyAlignment="1" applyProtection="1">
      <alignment horizontal="center"/>
      <protection/>
    </xf>
    <xf numFmtId="0" fontId="4" fillId="6" borderId="4" xfId="0" applyFont="1" applyFill="1" applyBorder="1" applyAlignment="1">
      <alignment/>
    </xf>
    <xf numFmtId="0" fontId="4" fillId="7" borderId="2" xfId="0" applyFont="1" applyFill="1" applyBorder="1" applyAlignment="1">
      <alignment/>
    </xf>
    <xf numFmtId="0" fontId="4" fillId="4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left"/>
    </xf>
    <xf numFmtId="49" fontId="10" fillId="2" borderId="6" xfId="0" applyNumberFormat="1" applyFont="1" applyFill="1" applyBorder="1" applyAlignment="1" applyProtection="1">
      <alignment horizontal="center"/>
      <protection/>
    </xf>
    <xf numFmtId="0" fontId="10" fillId="2" borderId="6" xfId="0" applyNumberFormat="1" applyFont="1" applyFill="1" applyBorder="1" applyAlignment="1" applyProtection="1">
      <alignment horizontal="center"/>
      <protection/>
    </xf>
    <xf numFmtId="49" fontId="10" fillId="2" borderId="1" xfId="0" applyNumberFormat="1" applyFont="1" applyFill="1" applyBorder="1" applyAlignment="1" applyProtection="1">
      <alignment horizontal="center"/>
      <protection/>
    </xf>
    <xf numFmtId="0" fontId="3" fillId="11" borderId="0" xfId="0" applyFont="1" applyFill="1" applyAlignment="1">
      <alignment/>
    </xf>
    <xf numFmtId="0" fontId="3" fillId="11" borderId="0" xfId="0" applyFont="1" applyFill="1" applyAlignment="1">
      <alignment horizontal="center"/>
    </xf>
    <xf numFmtId="0" fontId="3" fillId="11" borderId="0" xfId="0" applyFont="1" applyFill="1" applyBorder="1" applyAlignment="1">
      <alignment/>
    </xf>
    <xf numFmtId="0" fontId="36" fillId="0" borderId="0" xfId="0" applyFont="1" applyAlignment="1" applyProtection="1">
      <alignment horizontal="right"/>
      <protection/>
    </xf>
    <xf numFmtId="1" fontId="26" fillId="9" borderId="6" xfId="0" applyNumberFormat="1" applyFont="1" applyFill="1" applyBorder="1" applyAlignment="1" applyProtection="1">
      <alignment horizontal="center"/>
      <protection/>
    </xf>
    <xf numFmtId="181" fontId="26" fillId="3" borderId="1" xfId="0" applyNumberFormat="1" applyFont="1" applyFill="1" applyBorder="1" applyAlignment="1" applyProtection="1">
      <alignment horizontal="right"/>
      <protection/>
    </xf>
    <xf numFmtId="0" fontId="1" fillId="11" borderId="0" xfId="0" applyFont="1" applyFill="1" applyBorder="1" applyAlignment="1" applyProtection="1">
      <alignment horizontal="center"/>
      <protection/>
    </xf>
    <xf numFmtId="0" fontId="28" fillId="11" borderId="0" xfId="0" applyFont="1" applyFill="1" applyBorder="1" applyAlignment="1" applyProtection="1">
      <alignment horizontal="center"/>
      <protection/>
    </xf>
    <xf numFmtId="0" fontId="3" fillId="11" borderId="14" xfId="0" applyFont="1" applyFill="1" applyBorder="1" applyAlignment="1" applyProtection="1">
      <alignment horizontal="left"/>
      <protection/>
    </xf>
    <xf numFmtId="0" fontId="1" fillId="11" borderId="15" xfId="0" applyFont="1" applyFill="1" applyBorder="1" applyAlignment="1" applyProtection="1">
      <alignment horizontal="center"/>
      <protection/>
    </xf>
    <xf numFmtId="0" fontId="3" fillId="11" borderId="13" xfId="0" applyFont="1" applyFill="1" applyBorder="1" applyAlignment="1" applyProtection="1">
      <alignment horizontal="left"/>
      <protection/>
    </xf>
    <xf numFmtId="0" fontId="22" fillId="12" borderId="0" xfId="0" applyFont="1" applyFill="1" applyAlignment="1">
      <alignment/>
    </xf>
    <xf numFmtId="181" fontId="11" fillId="0" borderId="6" xfId="0" applyNumberFormat="1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2" fillId="8" borderId="0" xfId="0" applyFont="1" applyFill="1" applyAlignment="1" applyProtection="1">
      <alignment horizontal="left"/>
      <protection/>
    </xf>
    <xf numFmtId="0" fontId="7" fillId="8" borderId="0" xfId="0" applyFont="1" applyFill="1" applyAlignment="1" applyProtection="1">
      <alignment horizontal="left"/>
      <protection/>
    </xf>
    <xf numFmtId="0" fontId="1" fillId="0" borderId="8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37" fillId="9" borderId="0" xfId="0" applyFont="1" applyFill="1" applyAlignment="1" applyProtection="1">
      <alignment horizontal="left"/>
      <protection/>
    </xf>
    <xf numFmtId="181" fontId="11" fillId="3" borderId="1" xfId="0" applyNumberFormat="1" applyFont="1" applyFill="1" applyBorder="1" applyAlignment="1" applyProtection="1">
      <alignment horizontal="right"/>
      <protection/>
    </xf>
    <xf numFmtId="0" fontId="22" fillId="2" borderId="8" xfId="0" applyFont="1" applyFill="1" applyBorder="1" applyAlignment="1">
      <alignment/>
    </xf>
    <xf numFmtId="0" fontId="22" fillId="2" borderId="9" xfId="0" applyFont="1" applyFill="1" applyBorder="1" applyAlignment="1">
      <alignment/>
    </xf>
    <xf numFmtId="166" fontId="3" fillId="11" borderId="0" xfId="0" applyNumberFormat="1" applyFont="1" applyFill="1" applyBorder="1" applyAlignment="1" applyProtection="1">
      <alignment horizontal="left"/>
      <protection/>
    </xf>
    <xf numFmtId="166" fontId="3" fillId="11" borderId="14" xfId="0" applyNumberFormat="1" applyFont="1" applyFill="1" applyBorder="1" applyAlignment="1" applyProtection="1">
      <alignment horizontal="left"/>
      <protection/>
    </xf>
    <xf numFmtId="166" fontId="3" fillId="11" borderId="11" xfId="0" applyNumberFormat="1" applyFont="1" applyFill="1" applyBorder="1" applyAlignment="1" applyProtection="1">
      <alignment horizontal="left"/>
      <protection/>
    </xf>
    <xf numFmtId="0" fontId="22" fillId="2" borderId="9" xfId="0" applyFont="1" applyFill="1" applyBorder="1" applyAlignment="1">
      <alignment horizontal="center"/>
    </xf>
    <xf numFmtId="166" fontId="3" fillId="11" borderId="0" xfId="0" applyNumberFormat="1" applyFont="1" applyFill="1" applyBorder="1" applyAlignment="1" applyProtection="1">
      <alignment horizontal="center"/>
      <protection/>
    </xf>
    <xf numFmtId="166" fontId="3" fillId="11" borderId="11" xfId="0" applyNumberFormat="1" applyFont="1" applyFill="1" applyBorder="1" applyAlignment="1" applyProtection="1">
      <alignment horizontal="center"/>
      <protection/>
    </xf>
    <xf numFmtId="0" fontId="7" fillId="8" borderId="0" xfId="0" applyFont="1" applyFill="1" applyAlignment="1" applyProtection="1">
      <alignment horizontal="center"/>
      <protection/>
    </xf>
    <xf numFmtId="0" fontId="4" fillId="4" borderId="1" xfId="0" applyFont="1" applyFill="1" applyBorder="1" applyAlignment="1">
      <alignment horizontal="center" vertical="center"/>
    </xf>
    <xf numFmtId="0" fontId="1" fillId="0" borderId="9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/>
      <protection/>
    </xf>
    <xf numFmtId="0" fontId="8" fillId="0" borderId="11" xfId="0" applyFont="1" applyFill="1" applyBorder="1" applyAlignment="1" applyProtection="1">
      <alignment horizontal="right"/>
      <protection/>
    </xf>
    <xf numFmtId="169" fontId="1" fillId="0" borderId="11" xfId="0" applyNumberFormat="1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right"/>
      <protection/>
    </xf>
    <xf numFmtId="0" fontId="1" fillId="0" borderId="11" xfId="0" applyNumberFormat="1" applyFont="1" applyBorder="1" applyAlignment="1" applyProtection="1">
      <alignment horizontal="right"/>
      <protection/>
    </xf>
    <xf numFmtId="181" fontId="11" fillId="5" borderId="1" xfId="0" applyNumberFormat="1" applyFont="1" applyFill="1" applyBorder="1" applyAlignment="1" applyProtection="1">
      <alignment horizontal="right"/>
      <protection/>
    </xf>
    <xf numFmtId="0" fontId="10" fillId="8" borderId="1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0" fillId="10" borderId="0" xfId="0" applyFill="1" applyAlignment="1">
      <alignment/>
    </xf>
    <xf numFmtId="0" fontId="3" fillId="11" borderId="8" xfId="0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32" fillId="2" borderId="19" xfId="0" applyFont="1" applyFill="1" applyBorder="1" applyAlignment="1" applyProtection="1">
      <alignment horizontal="center"/>
      <protection/>
    </xf>
    <xf numFmtId="0" fontId="33" fillId="0" borderId="19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6">
    <dxf>
      <font>
        <color rgb="FFFFFFFF"/>
      </font>
      <fill>
        <patternFill patternType="none">
          <bgColor indexed="65"/>
        </patternFill>
      </fill>
      <border/>
    </dxf>
    <dxf>
      <font>
        <color auto="1"/>
      </font>
      <fill>
        <patternFill>
          <bgColor rgb="FFFF9900"/>
        </patternFill>
      </fill>
      <border/>
    </dxf>
    <dxf>
      <font>
        <color rgb="FFFF9900"/>
      </font>
      <fill>
        <patternFill>
          <bgColor rgb="FFFF9900"/>
        </patternFill>
      </fill>
      <border/>
    </dxf>
    <dxf>
      <font>
        <color auto="1"/>
      </font>
      <fill>
        <patternFill>
          <bgColor rgb="FF99CC00"/>
        </patternFill>
      </fill>
      <border/>
    </dxf>
    <dxf>
      <font>
        <color rgb="FFFFFFFF"/>
      </font>
      <border/>
    </dxf>
    <dxf>
      <font>
        <color rgb="FFFFCC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="75" zoomScaleNormal="75" workbookViewId="0" topLeftCell="A1">
      <selection activeCell="D13" sqref="D13"/>
    </sheetView>
  </sheetViews>
  <sheetFormatPr defaultColWidth="11.421875" defaultRowHeight="12.75"/>
  <cols>
    <col min="1" max="1" width="8.140625" style="2" bestFit="1" customWidth="1"/>
    <col min="2" max="2" width="39.00390625" style="2" customWidth="1"/>
    <col min="3" max="3" width="6.421875" style="13" bestFit="1" customWidth="1"/>
    <col min="4" max="4" width="6.00390625" style="2" bestFit="1" customWidth="1"/>
    <col min="5" max="5" width="3.140625" style="12" customWidth="1"/>
    <col min="6" max="6" width="7.7109375" style="2" bestFit="1" customWidth="1"/>
    <col min="7" max="7" width="36.8515625" style="2" bestFit="1" customWidth="1"/>
    <col min="8" max="8" width="26.421875" style="2" bestFit="1" customWidth="1"/>
    <col min="9" max="9" width="30.00390625" style="2" bestFit="1" customWidth="1"/>
    <col min="10" max="12" width="21.00390625" style="2" customWidth="1"/>
    <col min="13" max="16384" width="11.421875" style="2" customWidth="1"/>
  </cols>
  <sheetData>
    <row r="1" spans="1:12" s="1" customFormat="1" ht="27.75" customHeight="1">
      <c r="A1" s="47"/>
      <c r="B1" s="58" t="s">
        <v>144</v>
      </c>
      <c r="C1" s="47"/>
      <c r="D1" s="47"/>
      <c r="E1" s="47"/>
      <c r="F1" s="47"/>
      <c r="G1" s="47"/>
      <c r="H1" s="47"/>
      <c r="I1" s="47"/>
      <c r="J1" s="47"/>
      <c r="K1" s="56" t="s">
        <v>45</v>
      </c>
      <c r="L1" s="47"/>
    </row>
    <row r="2" spans="1:14" s="86" customFormat="1" ht="42" customHeight="1">
      <c r="A2" s="85"/>
      <c r="B2" s="57" t="s">
        <v>19</v>
      </c>
      <c r="C2" s="85"/>
      <c r="E2" s="85"/>
      <c r="F2" s="85"/>
      <c r="G2" s="85"/>
      <c r="H2" s="85"/>
      <c r="J2" s="85"/>
      <c r="K2" s="87" t="s">
        <v>46</v>
      </c>
      <c r="L2" s="85"/>
      <c r="M2" s="85"/>
      <c r="N2" s="85"/>
    </row>
    <row r="3" spans="1:29" s="10" customFormat="1" ht="10.5" hidden="1">
      <c r="A3" s="11"/>
      <c r="C3" s="11"/>
      <c r="D3" s="49"/>
      <c r="E3" s="11"/>
      <c r="F3" s="11"/>
      <c r="G3" s="11"/>
      <c r="H3" s="11"/>
      <c r="I3" s="50"/>
      <c r="J3" s="11"/>
      <c r="K3" s="11"/>
      <c r="L3" s="11"/>
      <c r="M3" s="11"/>
      <c r="N3" s="11"/>
      <c r="O3" s="49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37"/>
      <c r="AC3" s="41"/>
    </row>
    <row r="4" spans="1:29" s="10" customFormat="1" ht="10.5" hidden="1">
      <c r="A4" s="11"/>
      <c r="C4" s="11"/>
      <c r="D4" s="49"/>
      <c r="E4" s="11"/>
      <c r="F4" s="11"/>
      <c r="G4" s="11"/>
      <c r="H4" s="11"/>
      <c r="I4" s="50"/>
      <c r="J4" s="11"/>
      <c r="K4" s="11"/>
      <c r="L4" s="11"/>
      <c r="M4" s="11"/>
      <c r="N4" s="11"/>
      <c r="O4" s="49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37"/>
      <c r="AC4" s="41"/>
    </row>
    <row r="5" spans="1:29" s="10" customFormat="1" ht="10.5" hidden="1">
      <c r="A5" s="11"/>
      <c r="C5" s="11"/>
      <c r="D5" s="49"/>
      <c r="E5" s="11"/>
      <c r="F5" s="11"/>
      <c r="G5" s="11"/>
      <c r="H5" s="11"/>
      <c r="I5" s="50"/>
      <c r="J5" s="11"/>
      <c r="K5" s="11"/>
      <c r="L5" s="11"/>
      <c r="M5" s="11"/>
      <c r="N5" s="11"/>
      <c r="O5" s="49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37"/>
      <c r="AC5" s="41"/>
    </row>
    <row r="6" spans="2:7" s="51" customFormat="1" ht="11.25" hidden="1">
      <c r="B6" s="52"/>
      <c r="C6" s="53"/>
      <c r="E6" s="54"/>
      <c r="G6" s="52"/>
    </row>
    <row r="7" spans="3:5" s="51" customFormat="1" ht="10.5" hidden="1">
      <c r="C7" s="53"/>
      <c r="E7" s="54"/>
    </row>
    <row r="8" spans="3:5" s="51" customFormat="1" ht="10.5" hidden="1">
      <c r="C8" s="53"/>
      <c r="E8" s="54"/>
    </row>
    <row r="9" spans="3:5" s="51" customFormat="1" ht="10.5" hidden="1">
      <c r="C9" s="53"/>
      <c r="E9" s="54"/>
    </row>
    <row r="10" spans="1:12" s="3" customFormat="1" ht="12.75">
      <c r="A10" s="29" t="s">
        <v>6</v>
      </c>
      <c r="B10" s="29" t="s">
        <v>143</v>
      </c>
      <c r="C10" s="29" t="s">
        <v>2</v>
      </c>
      <c r="D10" s="29" t="s">
        <v>20</v>
      </c>
      <c r="E10" s="24"/>
      <c r="F10" s="25" t="s">
        <v>8</v>
      </c>
      <c r="G10" s="21" t="s">
        <v>9</v>
      </c>
      <c r="H10" s="21" t="s">
        <v>10</v>
      </c>
      <c r="I10" s="21" t="s">
        <v>11</v>
      </c>
      <c r="J10" s="2"/>
      <c r="K10" s="21" t="s">
        <v>16</v>
      </c>
      <c r="L10" s="21" t="s">
        <v>17</v>
      </c>
    </row>
    <row r="11" spans="1:12" s="3" customFormat="1" ht="12.75">
      <c r="A11" s="163">
        <v>20</v>
      </c>
      <c r="B11" t="s">
        <v>145</v>
      </c>
      <c r="C11" s="151" t="s">
        <v>82</v>
      </c>
      <c r="D11" s="84">
        <v>0</v>
      </c>
      <c r="E11" s="26"/>
      <c r="F11" s="27"/>
      <c r="G11" s="28"/>
      <c r="H11" s="28"/>
      <c r="I11" s="28"/>
      <c r="J11" s="2"/>
      <c r="K11" s="28"/>
      <c r="L11" s="28"/>
    </row>
    <row r="12" spans="1:12" s="3" customFormat="1" ht="12.75">
      <c r="A12" s="163">
        <v>60</v>
      </c>
      <c r="B12" t="s">
        <v>146</v>
      </c>
      <c r="C12" s="151" t="s">
        <v>82</v>
      </c>
      <c r="D12" s="84">
        <v>0</v>
      </c>
      <c r="E12" s="26"/>
      <c r="F12" s="27"/>
      <c r="G12" s="28"/>
      <c r="H12" s="28"/>
      <c r="I12" s="28"/>
      <c r="J12" s="2"/>
      <c r="K12" s="28"/>
      <c r="L12" s="28"/>
    </row>
    <row r="13" spans="1:12" s="3" customFormat="1" ht="12.75">
      <c r="A13" s="163">
        <v>70</v>
      </c>
      <c r="B13" t="s">
        <v>120</v>
      </c>
      <c r="C13" s="151" t="s">
        <v>82</v>
      </c>
      <c r="D13" s="84">
        <v>0</v>
      </c>
      <c r="E13" s="26"/>
      <c r="F13" s="27"/>
      <c r="G13" s="28"/>
      <c r="H13" s="28"/>
      <c r="I13" s="28"/>
      <c r="J13" s="2"/>
      <c r="K13" s="28"/>
      <c r="L13" s="28"/>
    </row>
    <row r="14" spans="1:12" s="3" customFormat="1" ht="12.75">
      <c r="A14" s="163">
        <v>80</v>
      </c>
      <c r="B14" t="s">
        <v>121</v>
      </c>
      <c r="C14" s="151" t="s">
        <v>82</v>
      </c>
      <c r="D14" s="84">
        <v>0</v>
      </c>
      <c r="E14" s="26"/>
      <c r="F14" s="27"/>
      <c r="G14" s="28"/>
      <c r="H14" s="28"/>
      <c r="I14" s="28"/>
      <c r="J14" s="2"/>
      <c r="K14" s="28"/>
      <c r="L14" s="28"/>
    </row>
    <row r="15" spans="1:12" s="3" customFormat="1" ht="12.75">
      <c r="A15" s="163">
        <v>90</v>
      </c>
      <c r="B15" t="s">
        <v>122</v>
      </c>
      <c r="C15" s="151" t="s">
        <v>82</v>
      </c>
      <c r="D15" s="84">
        <v>0</v>
      </c>
      <c r="E15" s="26"/>
      <c r="F15" s="27"/>
      <c r="G15" s="28"/>
      <c r="H15" s="28"/>
      <c r="I15" s="28"/>
      <c r="J15" s="2"/>
      <c r="K15" s="28"/>
      <c r="L15" s="28"/>
    </row>
    <row r="16" spans="1:12" s="3" customFormat="1" ht="12.75">
      <c r="A16" s="163">
        <v>100</v>
      </c>
      <c r="B16" t="s">
        <v>123</v>
      </c>
      <c r="C16" s="151" t="s">
        <v>82</v>
      </c>
      <c r="D16" s="84">
        <v>0.1</v>
      </c>
      <c r="E16" s="26"/>
      <c r="F16" s="27"/>
      <c r="G16" s="28"/>
      <c r="H16" s="28"/>
      <c r="I16" s="28"/>
      <c r="J16" s="2"/>
      <c r="K16" s="28"/>
      <c r="L16" s="28"/>
    </row>
    <row r="17" spans="1:12" s="3" customFormat="1" ht="12.75">
      <c r="A17" s="163">
        <v>120</v>
      </c>
      <c r="B17" t="s">
        <v>124</v>
      </c>
      <c r="C17" s="151" t="s">
        <v>82</v>
      </c>
      <c r="D17" s="84">
        <v>0</v>
      </c>
      <c r="E17" s="26"/>
      <c r="F17" s="27"/>
      <c r="G17" s="28"/>
      <c r="H17" s="28"/>
      <c r="I17" s="28"/>
      <c r="J17" s="2"/>
      <c r="K17" s="28"/>
      <c r="L17" s="28"/>
    </row>
    <row r="18" spans="1:12" s="3" customFormat="1" ht="12.75">
      <c r="A18" s="163">
        <v>130</v>
      </c>
      <c r="B18" t="s">
        <v>125</v>
      </c>
      <c r="C18" s="151" t="s">
        <v>82</v>
      </c>
      <c r="D18" s="84">
        <v>0</v>
      </c>
      <c r="E18" s="26"/>
      <c r="F18" s="27"/>
      <c r="G18" s="28"/>
      <c r="H18" s="28"/>
      <c r="I18" s="28"/>
      <c r="J18" s="2"/>
      <c r="K18" s="28"/>
      <c r="L18" s="28"/>
    </row>
    <row r="19" spans="1:12" s="3" customFormat="1" ht="12.75">
      <c r="A19" s="163">
        <v>140</v>
      </c>
      <c r="B19" t="s">
        <v>126</v>
      </c>
      <c r="C19" s="151" t="s">
        <v>82</v>
      </c>
      <c r="D19" s="84">
        <v>0</v>
      </c>
      <c r="E19" s="26"/>
      <c r="F19" s="27"/>
      <c r="G19" s="28"/>
      <c r="H19" s="28"/>
      <c r="I19" s="28"/>
      <c r="J19" s="2"/>
      <c r="K19" s="28"/>
      <c r="L19" s="28"/>
    </row>
    <row r="20" spans="1:12" s="3" customFormat="1" ht="12.75">
      <c r="A20" s="163">
        <v>150</v>
      </c>
      <c r="B20" t="s">
        <v>127</v>
      </c>
      <c r="C20" s="151" t="s">
        <v>82</v>
      </c>
      <c r="D20" s="84">
        <v>0</v>
      </c>
      <c r="E20" s="26"/>
      <c r="F20" s="27"/>
      <c r="G20" s="28"/>
      <c r="H20" s="28"/>
      <c r="I20" s="28"/>
      <c r="J20" s="2"/>
      <c r="K20" s="28"/>
      <c r="L20" s="28"/>
    </row>
    <row r="21" spans="1:12" s="3" customFormat="1" ht="12.75">
      <c r="A21" s="163">
        <v>170</v>
      </c>
      <c r="B21" t="s">
        <v>128</v>
      </c>
      <c r="C21" s="151" t="s">
        <v>82</v>
      </c>
      <c r="D21" s="84">
        <v>0.1</v>
      </c>
      <c r="E21" s="26"/>
      <c r="F21" s="27"/>
      <c r="G21" s="28"/>
      <c r="H21" s="28"/>
      <c r="I21" s="28"/>
      <c r="J21" s="2"/>
      <c r="K21" s="28"/>
      <c r="L21" s="28"/>
    </row>
    <row r="22" spans="1:12" s="3" customFormat="1" ht="12.75">
      <c r="A22" s="163">
        <v>180</v>
      </c>
      <c r="B22" t="s">
        <v>129</v>
      </c>
      <c r="C22" s="151" t="s">
        <v>82</v>
      </c>
      <c r="D22" s="84">
        <v>0</v>
      </c>
      <c r="E22" s="26"/>
      <c r="F22" s="27"/>
      <c r="G22" s="28"/>
      <c r="H22" s="28"/>
      <c r="I22" s="28"/>
      <c r="J22" s="2"/>
      <c r="K22" s="28"/>
      <c r="L22" s="28"/>
    </row>
    <row r="23" spans="1:12" s="3" customFormat="1" ht="12.75">
      <c r="A23" s="163">
        <v>190</v>
      </c>
      <c r="B23" t="s">
        <v>130</v>
      </c>
      <c r="C23" s="151" t="s">
        <v>82</v>
      </c>
      <c r="D23" s="84">
        <v>0</v>
      </c>
      <c r="E23" s="26"/>
      <c r="F23" s="27"/>
      <c r="G23" s="28"/>
      <c r="H23" s="28"/>
      <c r="I23" s="28"/>
      <c r="J23" s="2"/>
      <c r="K23" s="28"/>
      <c r="L23" s="28"/>
    </row>
    <row r="24" spans="1:12" s="3" customFormat="1" ht="12.75">
      <c r="A24" s="163">
        <v>200</v>
      </c>
      <c r="B24" t="s">
        <v>131</v>
      </c>
      <c r="C24" s="151" t="s">
        <v>82</v>
      </c>
      <c r="D24" s="84">
        <v>0</v>
      </c>
      <c r="E24" s="26"/>
      <c r="F24" s="27"/>
      <c r="G24" s="28"/>
      <c r="H24" s="28"/>
      <c r="I24" s="28"/>
      <c r="J24" s="2"/>
      <c r="K24" s="28"/>
      <c r="L24" s="28"/>
    </row>
    <row r="25" spans="1:12" s="3" customFormat="1" ht="12.75">
      <c r="A25" s="163">
        <v>230</v>
      </c>
      <c r="B25" t="s">
        <v>132</v>
      </c>
      <c r="C25" s="151" t="s">
        <v>82</v>
      </c>
      <c r="D25" s="84">
        <v>0</v>
      </c>
      <c r="E25" s="26"/>
      <c r="F25" s="27"/>
      <c r="G25" s="28"/>
      <c r="H25" s="28"/>
      <c r="I25" s="28"/>
      <c r="J25" s="2"/>
      <c r="K25" s="28"/>
      <c r="L25" s="28"/>
    </row>
    <row r="26" spans="1:12" s="3" customFormat="1" ht="12.75">
      <c r="A26" s="163">
        <v>250</v>
      </c>
      <c r="B26" t="s">
        <v>133</v>
      </c>
      <c r="C26" s="151" t="s">
        <v>82</v>
      </c>
      <c r="D26" s="84">
        <v>0</v>
      </c>
      <c r="E26" s="26"/>
      <c r="F26" s="27"/>
      <c r="G26" s="28"/>
      <c r="H26" s="28"/>
      <c r="I26" s="28"/>
      <c r="J26" s="2"/>
      <c r="K26" s="28"/>
      <c r="L26" s="28"/>
    </row>
    <row r="27" spans="1:12" s="3" customFormat="1" ht="12.75">
      <c r="A27" s="163">
        <v>270</v>
      </c>
      <c r="B27" t="s">
        <v>134</v>
      </c>
      <c r="C27" s="151" t="s">
        <v>82</v>
      </c>
      <c r="D27" s="84">
        <v>0</v>
      </c>
      <c r="E27" s="26"/>
      <c r="F27" s="27"/>
      <c r="G27" s="28"/>
      <c r="H27" s="28"/>
      <c r="I27" s="28"/>
      <c r="J27" s="2"/>
      <c r="K27" s="28"/>
      <c r="L27" s="28"/>
    </row>
    <row r="28" spans="1:12" s="3" customFormat="1" ht="12.75">
      <c r="A28" s="163">
        <v>330</v>
      </c>
      <c r="B28" t="s">
        <v>135</v>
      </c>
      <c r="C28" s="151" t="s">
        <v>82</v>
      </c>
      <c r="D28" s="84">
        <v>0</v>
      </c>
      <c r="E28" s="26"/>
      <c r="F28" s="27"/>
      <c r="G28" s="28"/>
      <c r="H28" s="28"/>
      <c r="I28" s="28"/>
      <c r="J28" s="2"/>
      <c r="K28" s="28"/>
      <c r="L28" s="28"/>
    </row>
    <row r="29" spans="1:12" s="3" customFormat="1" ht="12.75">
      <c r="A29" s="163">
        <v>370</v>
      </c>
      <c r="B29" t="s">
        <v>136</v>
      </c>
      <c r="C29" s="151" t="s">
        <v>82</v>
      </c>
      <c r="D29" s="84">
        <v>0</v>
      </c>
      <c r="E29" s="26"/>
      <c r="F29" s="109"/>
      <c r="G29" s="110"/>
      <c r="H29" s="110"/>
      <c r="I29" s="110"/>
      <c r="J29" s="2"/>
      <c r="K29" s="110"/>
      <c r="L29" s="110"/>
    </row>
    <row r="30" spans="1:12" s="3" customFormat="1" ht="12.75">
      <c r="A30" s="163">
        <v>380</v>
      </c>
      <c r="B30" t="s">
        <v>137</v>
      </c>
      <c r="C30" s="151" t="s">
        <v>82</v>
      </c>
      <c r="D30" s="84">
        <v>0</v>
      </c>
      <c r="E30" s="26"/>
      <c r="F30" s="109"/>
      <c r="G30" s="110"/>
      <c r="H30" s="110"/>
      <c r="I30" s="110"/>
      <c r="J30" s="2"/>
      <c r="K30" s="110"/>
      <c r="L30" s="110"/>
    </row>
    <row r="31" spans="1:12" s="3" customFormat="1" ht="12.75">
      <c r="A31" s="163">
        <v>390</v>
      </c>
      <c r="B31" t="s">
        <v>138</v>
      </c>
      <c r="C31" s="151" t="s">
        <v>82</v>
      </c>
      <c r="D31" s="84">
        <v>0</v>
      </c>
      <c r="E31" s="26"/>
      <c r="F31" s="27"/>
      <c r="G31" s="28"/>
      <c r="H31" s="28"/>
      <c r="I31" s="28"/>
      <c r="J31" s="2"/>
      <c r="K31" s="28"/>
      <c r="L31" s="28"/>
    </row>
    <row r="32" spans="1:12" s="3" customFormat="1" ht="12.75">
      <c r="A32" s="163">
        <v>410</v>
      </c>
      <c r="B32" t="s">
        <v>139</v>
      </c>
      <c r="C32" s="151" t="s">
        <v>82</v>
      </c>
      <c r="D32" s="84">
        <v>0</v>
      </c>
      <c r="E32" s="26"/>
      <c r="F32" s="27"/>
      <c r="G32" s="28"/>
      <c r="H32" s="28"/>
      <c r="I32" s="28"/>
      <c r="J32" s="2"/>
      <c r="K32" s="28"/>
      <c r="L32" s="28"/>
    </row>
    <row r="33" spans="1:12" s="3" customFormat="1" ht="12.75">
      <c r="A33" s="163">
        <v>420</v>
      </c>
      <c r="B33" t="s">
        <v>140</v>
      </c>
      <c r="C33" s="151" t="s">
        <v>82</v>
      </c>
      <c r="D33" s="84">
        <v>0.1</v>
      </c>
      <c r="E33" s="26"/>
      <c r="F33" s="27"/>
      <c r="G33" s="28"/>
      <c r="H33" s="28"/>
      <c r="I33" s="28"/>
      <c r="J33" s="2"/>
      <c r="K33" s="28"/>
      <c r="L33" s="28"/>
    </row>
    <row r="34" spans="1:12" s="3" customFormat="1" ht="12.75">
      <c r="A34" s="163">
        <v>470</v>
      </c>
      <c r="B34" t="s">
        <v>141</v>
      </c>
      <c r="C34" s="151" t="s">
        <v>82</v>
      </c>
      <c r="D34" s="84">
        <v>0</v>
      </c>
      <c r="E34" s="26"/>
      <c r="F34" s="27"/>
      <c r="G34" s="28"/>
      <c r="H34" s="28"/>
      <c r="I34" s="28"/>
      <c r="J34" s="2"/>
      <c r="K34" s="28"/>
      <c r="L34" s="28"/>
    </row>
    <row r="35" spans="1:12" s="3" customFormat="1" ht="12.75">
      <c r="A35" s="163">
        <v>490</v>
      </c>
      <c r="B35" t="s">
        <v>142</v>
      </c>
      <c r="C35" s="151" t="s">
        <v>82</v>
      </c>
      <c r="D35" s="84">
        <v>0</v>
      </c>
      <c r="E35" s="26"/>
      <c r="F35" s="27"/>
      <c r="G35" s="28"/>
      <c r="H35" s="28"/>
      <c r="I35" s="28"/>
      <c r="J35" s="2"/>
      <c r="K35" s="28"/>
      <c r="L35" s="28"/>
    </row>
    <row r="36" spans="1:12" s="3" customFormat="1" ht="12.75">
      <c r="A36" s="82">
        <v>26</v>
      </c>
      <c r="B36" s="83" t="s">
        <v>83</v>
      </c>
      <c r="C36" s="151" t="s">
        <v>82</v>
      </c>
      <c r="D36" s="84">
        <v>0</v>
      </c>
      <c r="E36" s="26"/>
      <c r="F36" s="27"/>
      <c r="G36" s="28"/>
      <c r="H36" s="28"/>
      <c r="I36" s="28"/>
      <c r="J36" s="2"/>
      <c r="K36" s="28"/>
      <c r="L36" s="28"/>
    </row>
    <row r="37" spans="1:12" s="3" customFormat="1" ht="12.75">
      <c r="A37" s="82">
        <v>27</v>
      </c>
      <c r="B37" s="83" t="s">
        <v>84</v>
      </c>
      <c r="C37" s="151" t="s">
        <v>82</v>
      </c>
      <c r="D37" s="84">
        <v>0</v>
      </c>
      <c r="E37" s="26"/>
      <c r="F37" s="27"/>
      <c r="G37" s="28"/>
      <c r="H37" s="28"/>
      <c r="I37" s="28"/>
      <c r="J37" s="2"/>
      <c r="K37" s="28"/>
      <c r="L37" s="28"/>
    </row>
    <row r="38" spans="1:12" s="3" customFormat="1" ht="12.75">
      <c r="A38" s="82">
        <v>28</v>
      </c>
      <c r="B38" s="83" t="s">
        <v>85</v>
      </c>
      <c r="C38" s="151" t="s">
        <v>82</v>
      </c>
      <c r="D38" s="84">
        <v>0</v>
      </c>
      <c r="E38" s="26"/>
      <c r="F38" s="27"/>
      <c r="G38" s="28"/>
      <c r="H38" s="28"/>
      <c r="I38" s="28"/>
      <c r="J38" s="2"/>
      <c r="K38" s="28"/>
      <c r="L38" s="28"/>
    </row>
    <row r="39" spans="1:12" s="3" customFormat="1" ht="12.75">
      <c r="A39" s="82">
        <v>29</v>
      </c>
      <c r="B39" s="83" t="s">
        <v>86</v>
      </c>
      <c r="C39" s="151" t="s">
        <v>82</v>
      </c>
      <c r="D39" s="84">
        <v>0</v>
      </c>
      <c r="E39" s="26"/>
      <c r="F39" s="27"/>
      <c r="G39" s="28"/>
      <c r="H39" s="28"/>
      <c r="I39" s="28"/>
      <c r="J39" s="2"/>
      <c r="K39" s="28"/>
      <c r="L39" s="28"/>
    </row>
    <row r="40" spans="1:12" s="3" customFormat="1" ht="12.75">
      <c r="A40" s="82">
        <v>30</v>
      </c>
      <c r="B40" s="83" t="s">
        <v>87</v>
      </c>
      <c r="C40" s="151" t="s">
        <v>82</v>
      </c>
      <c r="D40" s="84">
        <v>0</v>
      </c>
      <c r="E40" s="26"/>
      <c r="F40" s="27"/>
      <c r="G40" s="28"/>
      <c r="H40" s="28"/>
      <c r="I40" s="28"/>
      <c r="J40" s="2"/>
      <c r="K40" s="28"/>
      <c r="L40" s="28"/>
    </row>
    <row r="41" spans="1:12" s="3" customFormat="1" ht="12.75">
      <c r="A41" s="82">
        <v>31</v>
      </c>
      <c r="B41" s="83" t="s">
        <v>88</v>
      </c>
      <c r="C41" s="151" t="s">
        <v>82</v>
      </c>
      <c r="D41" s="84">
        <v>0</v>
      </c>
      <c r="E41" s="26"/>
      <c r="F41" s="27"/>
      <c r="G41" s="28"/>
      <c r="H41" s="28"/>
      <c r="I41" s="28"/>
      <c r="J41" s="2"/>
      <c r="K41" s="28"/>
      <c r="L41" s="28"/>
    </row>
    <row r="42" spans="1:12" s="3" customFormat="1" ht="12.75">
      <c r="A42" s="82">
        <v>32</v>
      </c>
      <c r="B42" s="83" t="s">
        <v>89</v>
      </c>
      <c r="C42" s="151" t="s">
        <v>82</v>
      </c>
      <c r="D42" s="84">
        <v>0</v>
      </c>
      <c r="E42" s="26"/>
      <c r="F42" s="27"/>
      <c r="G42" s="28"/>
      <c r="H42" s="28"/>
      <c r="I42" s="28"/>
      <c r="J42" s="2"/>
      <c r="K42" s="28"/>
      <c r="L42" s="28"/>
    </row>
    <row r="43" spans="1:12" s="3" customFormat="1" ht="12.75">
      <c r="A43" s="82">
        <v>33</v>
      </c>
      <c r="B43" s="83" t="s">
        <v>90</v>
      </c>
      <c r="C43" s="151" t="s">
        <v>82</v>
      </c>
      <c r="D43" s="84">
        <v>0</v>
      </c>
      <c r="E43" s="26"/>
      <c r="F43" s="27"/>
      <c r="G43" s="28"/>
      <c r="H43" s="28"/>
      <c r="I43" s="28"/>
      <c r="J43" s="2"/>
      <c r="K43" s="28"/>
      <c r="L43" s="28"/>
    </row>
    <row r="44" spans="1:12" s="3" customFormat="1" ht="12.75">
      <c r="A44" s="82">
        <v>34</v>
      </c>
      <c r="B44" s="83" t="s">
        <v>91</v>
      </c>
      <c r="C44" s="151" t="s">
        <v>82</v>
      </c>
      <c r="D44" s="84">
        <v>0</v>
      </c>
      <c r="E44" s="26"/>
      <c r="F44" s="27"/>
      <c r="G44" s="28"/>
      <c r="H44" s="28"/>
      <c r="I44" s="28"/>
      <c r="J44" s="2"/>
      <c r="K44" s="28"/>
      <c r="L44" s="28"/>
    </row>
    <row r="45" spans="1:12" s="3" customFormat="1" ht="12.75">
      <c r="A45" s="82">
        <v>35</v>
      </c>
      <c r="B45" s="83" t="s">
        <v>92</v>
      </c>
      <c r="C45" s="151" t="s">
        <v>82</v>
      </c>
      <c r="D45" s="84">
        <v>0</v>
      </c>
      <c r="E45" s="26"/>
      <c r="F45" s="27"/>
      <c r="G45" s="28"/>
      <c r="H45" s="28"/>
      <c r="I45" s="28"/>
      <c r="J45" s="2"/>
      <c r="K45" s="28"/>
      <c r="L45" s="28"/>
    </row>
    <row r="46" spans="1:12" s="3" customFormat="1" ht="12.75">
      <c r="A46" s="82">
        <v>36</v>
      </c>
      <c r="B46" s="83" t="s">
        <v>93</v>
      </c>
      <c r="C46" s="151" t="s">
        <v>82</v>
      </c>
      <c r="D46" s="84">
        <v>0</v>
      </c>
      <c r="E46" s="26"/>
      <c r="F46" s="27"/>
      <c r="G46" s="28"/>
      <c r="H46" s="28"/>
      <c r="I46" s="28"/>
      <c r="J46" s="2"/>
      <c r="K46" s="28"/>
      <c r="L46" s="28"/>
    </row>
    <row r="47" spans="1:12" s="3" customFormat="1" ht="12.75">
      <c r="A47" s="82">
        <v>37</v>
      </c>
      <c r="B47" s="83" t="s">
        <v>94</v>
      </c>
      <c r="C47" s="151" t="s">
        <v>82</v>
      </c>
      <c r="D47" s="84">
        <v>0</v>
      </c>
      <c r="E47" s="26"/>
      <c r="F47" s="27"/>
      <c r="G47" s="28"/>
      <c r="H47" s="28"/>
      <c r="I47" s="28"/>
      <c r="J47" s="2"/>
      <c r="K47" s="28"/>
      <c r="L47" s="28"/>
    </row>
    <row r="48" spans="1:12" s="3" customFormat="1" ht="12.75">
      <c r="A48" s="82">
        <v>38</v>
      </c>
      <c r="B48" s="83" t="s">
        <v>95</v>
      </c>
      <c r="C48" s="151" t="s">
        <v>82</v>
      </c>
      <c r="D48" s="84">
        <v>0</v>
      </c>
      <c r="E48" s="26"/>
      <c r="F48" s="27"/>
      <c r="G48" s="28"/>
      <c r="H48" s="28"/>
      <c r="I48" s="28"/>
      <c r="J48" s="2"/>
      <c r="K48" s="28"/>
      <c r="L48" s="28"/>
    </row>
    <row r="49" spans="1:12" s="3" customFormat="1" ht="12.75">
      <c r="A49" s="82">
        <v>39</v>
      </c>
      <c r="B49" s="83" t="s">
        <v>96</v>
      </c>
      <c r="C49" s="151" t="s">
        <v>82</v>
      </c>
      <c r="D49" s="84">
        <v>0</v>
      </c>
      <c r="E49" s="26"/>
      <c r="F49" s="27"/>
      <c r="G49" s="28"/>
      <c r="H49" s="28"/>
      <c r="I49" s="28"/>
      <c r="J49" s="2"/>
      <c r="K49" s="28"/>
      <c r="L49" s="28"/>
    </row>
    <row r="50" spans="1:12" s="3" customFormat="1" ht="12.75">
      <c r="A50" s="82">
        <v>40</v>
      </c>
      <c r="B50" s="83" t="s">
        <v>97</v>
      </c>
      <c r="C50" s="151" t="s">
        <v>82</v>
      </c>
      <c r="D50" s="84">
        <v>0</v>
      </c>
      <c r="E50" s="26"/>
      <c r="F50" s="27"/>
      <c r="G50" s="28"/>
      <c r="H50" s="28"/>
      <c r="I50" s="28"/>
      <c r="J50" s="2"/>
      <c r="K50" s="28"/>
      <c r="L50" s="28"/>
    </row>
    <row r="53" ht="12.75">
      <c r="B53" s="55" t="s">
        <v>18</v>
      </c>
    </row>
    <row r="54" spans="2:11" ht="12.75">
      <c r="B54" s="116" t="s">
        <v>98</v>
      </c>
      <c r="C54" s="117"/>
      <c r="D54" s="116"/>
      <c r="E54" s="118"/>
      <c r="F54" s="116"/>
      <c r="G54" s="116"/>
      <c r="H54" s="116"/>
      <c r="I54" s="116"/>
      <c r="J54" s="116"/>
      <c r="K54" s="116"/>
    </row>
    <row r="55" spans="2:11" ht="12.75">
      <c r="B55" s="116" t="s">
        <v>47</v>
      </c>
      <c r="C55" s="117"/>
      <c r="D55" s="116"/>
      <c r="E55" s="118"/>
      <c r="F55" s="116"/>
      <c r="G55" s="116"/>
      <c r="H55" s="116"/>
      <c r="I55" s="116"/>
      <c r="J55" s="116"/>
      <c r="K55" s="116"/>
    </row>
    <row r="56" spans="2:11" ht="12.75">
      <c r="B56" s="116" t="s">
        <v>99</v>
      </c>
      <c r="C56" s="117"/>
      <c r="D56" s="116"/>
      <c r="E56" s="118"/>
      <c r="F56" s="116"/>
      <c r="G56" s="116"/>
      <c r="H56" s="116"/>
      <c r="I56" s="116"/>
      <c r="J56" s="116"/>
      <c r="K56" s="116"/>
    </row>
    <row r="57" spans="2:11" ht="12.75">
      <c r="B57" s="116" t="s">
        <v>49</v>
      </c>
      <c r="C57" s="117"/>
      <c r="D57" s="116"/>
      <c r="E57" s="118"/>
      <c r="F57" s="116"/>
      <c r="G57" s="116"/>
      <c r="H57" s="116"/>
      <c r="I57" s="116"/>
      <c r="J57" s="116"/>
      <c r="K57" s="116"/>
    </row>
    <row r="58" spans="2:11" ht="12.75">
      <c r="B58" s="116" t="s">
        <v>48</v>
      </c>
      <c r="C58" s="117"/>
      <c r="D58" s="116"/>
      <c r="E58" s="118"/>
      <c r="F58" s="116"/>
      <c r="G58" s="116"/>
      <c r="H58" s="116"/>
      <c r="I58" s="116"/>
      <c r="J58" s="116"/>
      <c r="K58" s="116"/>
    </row>
    <row r="59" spans="2:11" ht="12.75">
      <c r="B59" s="116" t="s">
        <v>50</v>
      </c>
      <c r="C59" s="117"/>
      <c r="D59" s="116"/>
      <c r="E59" s="118"/>
      <c r="F59" s="116"/>
      <c r="G59" s="116"/>
      <c r="H59" s="116"/>
      <c r="I59" s="116"/>
      <c r="J59" s="116"/>
      <c r="K59" s="116"/>
    </row>
  </sheetData>
  <sheetProtection/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2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zoomScale="75" zoomScaleNormal="75" workbookViewId="0" topLeftCell="A5">
      <selection activeCell="AG16" sqref="AG16"/>
    </sheetView>
  </sheetViews>
  <sheetFormatPr defaultColWidth="11.421875" defaultRowHeight="12.75"/>
  <cols>
    <col min="1" max="1" width="7.421875" style="4" bestFit="1" customWidth="1"/>
    <col min="2" max="2" width="30.7109375" style="94" customWidth="1"/>
    <col min="3" max="3" width="7.7109375" style="4" customWidth="1"/>
    <col min="4" max="32" width="6.7109375" style="4" customWidth="1"/>
    <col min="33" max="33" width="3.140625" style="4" bestFit="1" customWidth="1"/>
    <col min="34" max="34" width="7.421875" style="5" bestFit="1" customWidth="1"/>
    <col min="35" max="35" width="8.57421875" style="4" bestFit="1" customWidth="1"/>
    <col min="36" max="36" width="8.8515625" style="39" customWidth="1"/>
    <col min="37" max="37" width="8.8515625" style="8" customWidth="1"/>
    <col min="38" max="38" width="9.421875" style="4" bestFit="1" customWidth="1"/>
    <col min="39" max="40" width="8.140625" style="1" bestFit="1" customWidth="1"/>
    <col min="41" max="16384" width="11.421875" style="1" customWidth="1"/>
  </cols>
  <sheetData>
    <row r="1" spans="1:38" ht="30" customHeight="1">
      <c r="A1" s="47"/>
      <c r="B1" s="92" t="str">
        <f>Equipos!B1</f>
        <v>RAID DE GREDOS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61"/>
      <c r="AC1" s="61"/>
      <c r="AD1" s="61"/>
      <c r="AE1" s="61"/>
      <c r="AF1" s="61"/>
      <c r="AG1" s="61"/>
      <c r="AH1" s="61"/>
      <c r="AI1" s="61"/>
      <c r="AJ1" s="61"/>
      <c r="AK1" s="61" t="str">
        <f>Equipos!K1</f>
        <v>Liga Española de Raids de Aventura 2007</v>
      </c>
      <c r="AL1" s="61"/>
    </row>
    <row r="2" spans="1:38" ht="42" customHeight="1">
      <c r="A2" s="65"/>
      <c r="B2" s="64" t="s">
        <v>44</v>
      </c>
      <c r="C2" s="65"/>
      <c r="D2" s="65"/>
      <c r="E2" s="65"/>
      <c r="F2" s="65"/>
      <c r="G2" s="65"/>
      <c r="H2" s="65"/>
      <c r="I2" s="66"/>
      <c r="J2" s="65"/>
      <c r="K2" s="65"/>
      <c r="L2" s="65"/>
      <c r="M2" s="65"/>
      <c r="N2" s="65"/>
      <c r="O2" s="65"/>
      <c r="P2" s="69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7" t="s">
        <v>74</v>
      </c>
      <c r="AH2" s="68"/>
      <c r="AI2" s="32"/>
      <c r="AJ2" s="38"/>
      <c r="AK2" s="1"/>
      <c r="AL2" s="1"/>
    </row>
    <row r="3" spans="1:38" ht="42" customHeight="1" hidden="1">
      <c r="A3" s="65"/>
      <c r="B3" s="93"/>
      <c r="C3" s="65"/>
      <c r="D3" s="65"/>
      <c r="E3" s="65"/>
      <c r="F3" s="65"/>
      <c r="G3" s="65"/>
      <c r="H3" s="65"/>
      <c r="I3" s="66"/>
      <c r="J3" s="65"/>
      <c r="K3" s="65"/>
      <c r="L3" s="65"/>
      <c r="M3" s="65"/>
      <c r="N3" s="65"/>
      <c r="O3" s="65"/>
      <c r="P3" s="69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7"/>
      <c r="AH3" s="68"/>
      <c r="AI3" s="32"/>
      <c r="AJ3" s="38"/>
      <c r="AK3" s="1"/>
      <c r="AL3" s="1"/>
    </row>
    <row r="4" spans="1:36" s="10" customFormat="1" ht="12">
      <c r="A4" s="11"/>
      <c r="B4" s="6"/>
      <c r="C4" s="89" t="s">
        <v>30</v>
      </c>
      <c r="D4" s="114">
        <v>1</v>
      </c>
      <c r="E4" s="113" t="s">
        <v>38</v>
      </c>
      <c r="F4" s="113" t="s">
        <v>62</v>
      </c>
      <c r="G4" s="113" t="s">
        <v>39</v>
      </c>
      <c r="H4" s="113" t="s">
        <v>40</v>
      </c>
      <c r="I4" s="113" t="s">
        <v>36</v>
      </c>
      <c r="J4" s="113" t="s">
        <v>31</v>
      </c>
      <c r="K4" s="113" t="s">
        <v>32</v>
      </c>
      <c r="L4" s="113" t="s">
        <v>33</v>
      </c>
      <c r="M4" s="113" t="s">
        <v>34</v>
      </c>
      <c r="N4" s="113" t="s">
        <v>52</v>
      </c>
      <c r="O4" s="113" t="s">
        <v>53</v>
      </c>
      <c r="P4" s="113" t="s">
        <v>54</v>
      </c>
      <c r="Q4" s="113" t="s">
        <v>55</v>
      </c>
      <c r="R4" s="113" t="s">
        <v>56</v>
      </c>
      <c r="S4" s="113" t="s">
        <v>57</v>
      </c>
      <c r="T4" s="113" t="s">
        <v>58</v>
      </c>
      <c r="U4" s="113" t="s">
        <v>60</v>
      </c>
      <c r="V4" s="113" t="s">
        <v>61</v>
      </c>
      <c r="W4" s="113" t="s">
        <v>63</v>
      </c>
      <c r="X4" s="113" t="s">
        <v>64</v>
      </c>
      <c r="Y4" s="113" t="s">
        <v>65</v>
      </c>
      <c r="Z4" s="113" t="s">
        <v>66</v>
      </c>
      <c r="AA4" s="113" t="s">
        <v>67</v>
      </c>
      <c r="AB4" s="113" t="s">
        <v>68</v>
      </c>
      <c r="AC4" s="113" t="s">
        <v>68</v>
      </c>
      <c r="AD4" s="113" t="s">
        <v>68</v>
      </c>
      <c r="AE4" s="113" t="s">
        <v>68</v>
      </c>
      <c r="AF4" s="113" t="s">
        <v>68</v>
      </c>
      <c r="AG4" s="60"/>
      <c r="AH4" s="37"/>
      <c r="AJ4" s="41"/>
    </row>
    <row r="5" spans="1:36" s="10" customFormat="1" ht="11.25">
      <c r="A5" s="11"/>
      <c r="C5" s="89" t="s">
        <v>23</v>
      </c>
      <c r="D5" s="71">
        <v>31</v>
      </c>
      <c r="E5" s="72">
        <v>32</v>
      </c>
      <c r="F5" s="72">
        <v>33</v>
      </c>
      <c r="G5" s="72">
        <v>34</v>
      </c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60"/>
      <c r="AH5" s="11"/>
      <c r="AJ5" s="41"/>
    </row>
    <row r="6" spans="1:36" s="10" customFormat="1" ht="10.5">
      <c r="A6" s="11"/>
      <c r="B6" s="63"/>
      <c r="C6" s="62" t="s">
        <v>35</v>
      </c>
      <c r="D6" s="113" t="s">
        <v>41</v>
      </c>
      <c r="E6" s="113" t="s">
        <v>38</v>
      </c>
      <c r="F6" s="113" t="s">
        <v>119</v>
      </c>
      <c r="G6" s="113" t="s">
        <v>40</v>
      </c>
      <c r="H6" s="113" t="s">
        <v>36</v>
      </c>
      <c r="I6" s="113" t="s">
        <v>31</v>
      </c>
      <c r="J6" s="113" t="s">
        <v>32</v>
      </c>
      <c r="K6" s="113" t="s">
        <v>33</v>
      </c>
      <c r="L6" s="113" t="s">
        <v>34</v>
      </c>
      <c r="M6" s="113" t="s">
        <v>52</v>
      </c>
      <c r="N6" s="113" t="s">
        <v>53</v>
      </c>
      <c r="O6" s="113" t="s">
        <v>54</v>
      </c>
      <c r="P6" s="113" t="s">
        <v>55</v>
      </c>
      <c r="Q6" s="113" t="s">
        <v>56</v>
      </c>
      <c r="R6" s="113" t="s">
        <v>57</v>
      </c>
      <c r="S6" s="113" t="s">
        <v>58</v>
      </c>
      <c r="T6" s="113" t="s">
        <v>59</v>
      </c>
      <c r="U6" s="113" t="s">
        <v>61</v>
      </c>
      <c r="V6" s="113" t="s">
        <v>62</v>
      </c>
      <c r="W6" s="113" t="s">
        <v>63</v>
      </c>
      <c r="X6" s="113" t="s">
        <v>64</v>
      </c>
      <c r="Y6" s="113" t="s">
        <v>65</v>
      </c>
      <c r="Z6" s="113" t="s">
        <v>66</v>
      </c>
      <c r="AA6" s="113" t="s">
        <v>67</v>
      </c>
      <c r="AB6" s="59">
        <v>26</v>
      </c>
      <c r="AC6" s="59">
        <v>27</v>
      </c>
      <c r="AD6" s="59">
        <v>28</v>
      </c>
      <c r="AE6" s="59">
        <v>29</v>
      </c>
      <c r="AF6" s="59">
        <v>30</v>
      </c>
      <c r="AG6" s="33"/>
      <c r="AH6" s="11"/>
      <c r="AJ6" s="41"/>
    </row>
    <row r="7" spans="1:36" s="10" customFormat="1" ht="12">
      <c r="A7" s="11"/>
      <c r="B7" s="119" t="s">
        <v>73</v>
      </c>
      <c r="C7" s="89" t="s">
        <v>25</v>
      </c>
      <c r="D7" s="120">
        <v>10</v>
      </c>
      <c r="E7" s="120">
        <v>10</v>
      </c>
      <c r="F7" s="120"/>
      <c r="G7" s="120">
        <v>10</v>
      </c>
      <c r="H7" s="120">
        <v>10</v>
      </c>
      <c r="I7" s="120">
        <v>10</v>
      </c>
      <c r="J7" s="120">
        <v>10</v>
      </c>
      <c r="K7" s="120">
        <v>10</v>
      </c>
      <c r="L7" s="120">
        <v>10</v>
      </c>
      <c r="M7" s="120">
        <v>10</v>
      </c>
      <c r="N7" s="120">
        <v>30</v>
      </c>
      <c r="O7" s="120">
        <v>30</v>
      </c>
      <c r="P7" s="120">
        <v>20</v>
      </c>
      <c r="Q7" s="120">
        <v>20</v>
      </c>
      <c r="R7" s="120">
        <v>30</v>
      </c>
      <c r="S7" s="120">
        <v>10</v>
      </c>
      <c r="T7" s="120">
        <v>40</v>
      </c>
      <c r="U7" s="120">
        <v>10</v>
      </c>
      <c r="V7" s="120">
        <v>20</v>
      </c>
      <c r="W7" s="120">
        <v>30</v>
      </c>
      <c r="X7" s="120">
        <v>70</v>
      </c>
      <c r="Y7" s="120">
        <v>30</v>
      </c>
      <c r="Z7" s="120">
        <v>30</v>
      </c>
      <c r="AA7" s="120">
        <v>50</v>
      </c>
      <c r="AB7" s="120">
        <v>10</v>
      </c>
      <c r="AC7" s="120">
        <v>20</v>
      </c>
      <c r="AD7" s="120">
        <v>60</v>
      </c>
      <c r="AE7" s="120">
        <v>40</v>
      </c>
      <c r="AF7" s="120">
        <v>40</v>
      </c>
      <c r="AG7" s="60"/>
      <c r="AH7" s="37"/>
      <c r="AJ7" s="41"/>
    </row>
    <row r="8" spans="34:38" ht="11.25">
      <c r="AH8" s="4"/>
      <c r="AI8" s="1"/>
      <c r="AJ8" s="38"/>
      <c r="AK8" s="1"/>
      <c r="AL8" s="1"/>
    </row>
    <row r="9" spans="34:38" ht="11.25" hidden="1">
      <c r="AH9" s="4"/>
      <c r="AI9" s="1"/>
      <c r="AJ9" s="38"/>
      <c r="AK9" s="1"/>
      <c r="AL9" s="1"/>
    </row>
    <row r="10" spans="1:38" ht="12" customHeight="1">
      <c r="A10" s="20" t="str">
        <f>Equipos!A10</f>
        <v>Dorsal</v>
      </c>
      <c r="B10" s="95" t="str">
        <f>Equipos!B10</f>
        <v>AVENTURA</v>
      </c>
      <c r="C10" s="34" t="s">
        <v>3</v>
      </c>
      <c r="D10" s="35">
        <f>D4</f>
        <v>1</v>
      </c>
      <c r="E10" s="35" t="str">
        <f>E4</f>
        <v>2</v>
      </c>
      <c r="F10" s="35" t="str">
        <f>F4</f>
        <v>20</v>
      </c>
      <c r="G10" s="35">
        <v>4</v>
      </c>
      <c r="H10" s="35">
        <v>5</v>
      </c>
      <c r="I10" s="35">
        <v>6</v>
      </c>
      <c r="J10" s="35">
        <v>7</v>
      </c>
      <c r="K10" s="35">
        <v>8</v>
      </c>
      <c r="L10" s="35">
        <v>9</v>
      </c>
      <c r="M10" s="35">
        <v>10</v>
      </c>
      <c r="N10" s="35">
        <v>11</v>
      </c>
      <c r="O10" s="35">
        <v>12</v>
      </c>
      <c r="P10" s="35">
        <v>13</v>
      </c>
      <c r="Q10" s="35">
        <v>14</v>
      </c>
      <c r="R10" s="35">
        <v>15</v>
      </c>
      <c r="S10" s="35">
        <v>16</v>
      </c>
      <c r="T10" s="35">
        <v>17</v>
      </c>
      <c r="U10" s="35">
        <v>18</v>
      </c>
      <c r="V10" s="35">
        <v>19</v>
      </c>
      <c r="W10" s="35">
        <v>20</v>
      </c>
      <c r="X10" s="35">
        <v>21</v>
      </c>
      <c r="Y10" s="35">
        <v>22</v>
      </c>
      <c r="Z10" s="35">
        <v>23</v>
      </c>
      <c r="AA10" s="35">
        <v>24</v>
      </c>
      <c r="AB10" s="35">
        <v>25</v>
      </c>
      <c r="AC10" s="35">
        <v>26</v>
      </c>
      <c r="AD10" s="35">
        <v>27</v>
      </c>
      <c r="AE10" s="35">
        <v>28</v>
      </c>
      <c r="AF10" s="35">
        <v>29</v>
      </c>
      <c r="AG10" s="36"/>
      <c r="AH10" s="35" t="s">
        <v>22</v>
      </c>
      <c r="AI10" s="35" t="s">
        <v>21</v>
      </c>
      <c r="AJ10" s="40" t="s">
        <v>14</v>
      </c>
      <c r="AK10" s="35" t="s">
        <v>5</v>
      </c>
      <c r="AL10" s="34" t="s">
        <v>15</v>
      </c>
    </row>
    <row r="11" spans="1:39" s="6" customFormat="1" ht="12.75">
      <c r="A11" s="111">
        <f>Equipos!A11</f>
        <v>20</v>
      </c>
      <c r="B11" s="112" t="str">
        <f>Equipos!B11</f>
        <v>FUEGO 34</v>
      </c>
      <c r="C11" s="73">
        <v>0</v>
      </c>
      <c r="D11" s="121"/>
      <c r="E11" s="121"/>
      <c r="F11" s="75">
        <v>0.0038078703703703707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>
        <f aca="true" t="shared" si="0" ref="AA11:AF20">INT((AC$7+9.99)/10)</f>
        <v>2</v>
      </c>
      <c r="AD11" s="121">
        <f t="shared" si="0"/>
        <v>6</v>
      </c>
      <c r="AE11" s="121">
        <f t="shared" si="0"/>
        <v>4</v>
      </c>
      <c r="AF11" s="121">
        <f t="shared" si="0"/>
        <v>4</v>
      </c>
      <c r="AG11" s="90"/>
      <c r="AH11" s="77">
        <v>0.5788425925925925</v>
      </c>
      <c r="AI11" s="76">
        <f aca="true" t="shared" si="1" ref="AI11:AI50">F11</f>
        <v>0.0038078703703703707</v>
      </c>
      <c r="AJ11" s="76">
        <f>(AH11-C11-AI11)*Equipos!D11</f>
        <v>0</v>
      </c>
      <c r="AK11" s="23">
        <f aca="true" t="shared" si="2" ref="AK11:AK50">AH11-C11-AI11-AJ11</f>
        <v>0.5750347222222222</v>
      </c>
      <c r="AL11" s="128">
        <f aca="true" t="shared" si="3" ref="AL11:AL50">SUM(D11:AF11)</f>
        <v>16.00380787037037</v>
      </c>
      <c r="AM11" s="91"/>
    </row>
    <row r="12" spans="1:39" s="6" customFormat="1" ht="12.75">
      <c r="A12" s="111">
        <f>Equipos!A12</f>
        <v>60</v>
      </c>
      <c r="B12" s="112" t="str">
        <f>Equipos!B12</f>
        <v>HERVÁS_ZORNOTZA X-TREME</v>
      </c>
      <c r="C12" s="73">
        <v>0</v>
      </c>
      <c r="D12" s="121"/>
      <c r="E12" s="121"/>
      <c r="F12" s="75">
        <v>0.0033333333333333335</v>
      </c>
      <c r="G12" s="121"/>
      <c r="H12" s="121"/>
      <c r="I12" s="121">
        <f>INT((I$7+9.99)/10)</f>
        <v>1</v>
      </c>
      <c r="J12" s="121"/>
      <c r="K12" s="121"/>
      <c r="L12" s="121"/>
      <c r="M12" s="121"/>
      <c r="N12" s="121"/>
      <c r="O12" s="121"/>
      <c r="P12" s="121"/>
      <c r="Q12" s="121"/>
      <c r="R12" s="121">
        <f>INT((R$7+9.99)/10)</f>
        <v>3</v>
      </c>
      <c r="S12" s="121"/>
      <c r="T12" s="121"/>
      <c r="U12" s="121"/>
      <c r="V12" s="121"/>
      <c r="W12" s="121"/>
      <c r="X12" s="121"/>
      <c r="Y12" s="121"/>
      <c r="Z12" s="121"/>
      <c r="AA12" s="121"/>
      <c r="AB12" s="121">
        <f t="shared" si="0"/>
        <v>1</v>
      </c>
      <c r="AC12" s="121">
        <f t="shared" si="0"/>
        <v>2</v>
      </c>
      <c r="AD12" s="121">
        <f t="shared" si="0"/>
        <v>6</v>
      </c>
      <c r="AE12" s="121">
        <f t="shared" si="0"/>
        <v>4</v>
      </c>
      <c r="AF12" s="121">
        <f t="shared" si="0"/>
        <v>4</v>
      </c>
      <c r="AG12" s="90"/>
      <c r="AH12" s="77">
        <v>0.5219212962962964</v>
      </c>
      <c r="AI12" s="76">
        <f t="shared" si="1"/>
        <v>0.0033333333333333335</v>
      </c>
      <c r="AJ12" s="76">
        <f>(AH12-C12-AI12)*Equipos!D12</f>
        <v>0</v>
      </c>
      <c r="AK12" s="23">
        <f t="shared" si="2"/>
        <v>0.5185879629629631</v>
      </c>
      <c r="AL12" s="128">
        <f t="shared" si="3"/>
        <v>21.003333333333334</v>
      </c>
      <c r="AM12" s="91"/>
    </row>
    <row r="13" spans="1:38" s="6" customFormat="1" ht="12.75">
      <c r="A13" s="111">
        <f>Equipos!A13</f>
        <v>70</v>
      </c>
      <c r="B13" s="112" t="str">
        <f>Equipos!B13</f>
        <v>A MUETE MIXTA</v>
      </c>
      <c r="C13" s="73">
        <v>0</v>
      </c>
      <c r="D13" s="121"/>
      <c r="E13" s="121">
        <f>INT((E$7+9.99)/10)</f>
        <v>1</v>
      </c>
      <c r="F13" s="121"/>
      <c r="G13" s="121"/>
      <c r="H13" s="121"/>
      <c r="I13" s="121">
        <f>INT((I$7+9.99)/10)</f>
        <v>1</v>
      </c>
      <c r="J13" s="121">
        <f>INT((J$7+9.99)/10)</f>
        <v>1</v>
      </c>
      <c r="K13" s="121">
        <f>INT((K$7+9.99)/10)</f>
        <v>1</v>
      </c>
      <c r="L13" s="121">
        <f>INT((L$7+9.99)/10)</f>
        <v>1</v>
      </c>
      <c r="M13" s="121"/>
      <c r="N13" s="121"/>
      <c r="O13" s="121">
        <f>INT((O$7+9.99)/10)</f>
        <v>3</v>
      </c>
      <c r="P13" s="121">
        <f>INT((P$7+9.99)/10)</f>
        <v>2</v>
      </c>
      <c r="Q13" s="121">
        <f>INT((Q$7+9.99)/10)</f>
        <v>2</v>
      </c>
      <c r="R13" s="121">
        <f>INT((R$7+9.99)/10)</f>
        <v>3</v>
      </c>
      <c r="S13" s="121">
        <f>INT((S$7+9.99)/10)</f>
        <v>1</v>
      </c>
      <c r="T13" s="121">
        <f>INT((T$7+9.99)/10)</f>
        <v>4</v>
      </c>
      <c r="U13" s="121">
        <f>INT((U$7+9.99)/10)</f>
        <v>1</v>
      </c>
      <c r="V13" s="121"/>
      <c r="W13" s="121"/>
      <c r="X13" s="121"/>
      <c r="Y13" s="121"/>
      <c r="Z13" s="121"/>
      <c r="AA13" s="121">
        <f t="shared" si="0"/>
        <v>5</v>
      </c>
      <c r="AB13" s="121">
        <f t="shared" si="0"/>
        <v>1</v>
      </c>
      <c r="AC13" s="121">
        <f t="shared" si="0"/>
        <v>2</v>
      </c>
      <c r="AD13" s="121">
        <f t="shared" si="0"/>
        <v>6</v>
      </c>
      <c r="AE13" s="121">
        <f t="shared" si="0"/>
        <v>4</v>
      </c>
      <c r="AF13" s="121">
        <f t="shared" si="0"/>
        <v>4</v>
      </c>
      <c r="AG13" s="90"/>
      <c r="AH13" s="70">
        <v>0.563599537037037</v>
      </c>
      <c r="AI13" s="76">
        <f>F13</f>
        <v>0</v>
      </c>
      <c r="AJ13" s="76">
        <f>(AH13-C13-AI13)*Equipos!D13</f>
        <v>0</v>
      </c>
      <c r="AK13" s="23">
        <f t="shared" si="2"/>
        <v>0.563599537037037</v>
      </c>
      <c r="AL13" s="128">
        <f t="shared" si="3"/>
        <v>43</v>
      </c>
    </row>
    <row r="14" spans="1:39" s="6" customFormat="1" ht="12.75">
      <c r="A14" s="111">
        <f>Equipos!A14</f>
        <v>80</v>
      </c>
      <c r="B14" s="112" t="str">
        <f>Equipos!B14</f>
        <v>EKIN RAID TALDEA</v>
      </c>
      <c r="C14" s="73">
        <v>0</v>
      </c>
      <c r="D14" s="121"/>
      <c r="E14" s="121"/>
      <c r="F14" s="75">
        <v>0.003900462962962963</v>
      </c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>
        <f t="shared" si="0"/>
        <v>2</v>
      </c>
      <c r="AD14" s="121">
        <f t="shared" si="0"/>
        <v>6</v>
      </c>
      <c r="AE14" s="121">
        <f t="shared" si="0"/>
        <v>4</v>
      </c>
      <c r="AF14" s="121">
        <f t="shared" si="0"/>
        <v>4</v>
      </c>
      <c r="AG14" s="90"/>
      <c r="AH14" s="74">
        <v>0.5684606481481481</v>
      </c>
      <c r="AI14" s="76">
        <f t="shared" si="1"/>
        <v>0.003900462962962963</v>
      </c>
      <c r="AJ14" s="76">
        <f>(AH14-C14-AI14)*Equipos!D14</f>
        <v>0</v>
      </c>
      <c r="AK14" s="23">
        <f t="shared" si="2"/>
        <v>0.5645601851851851</v>
      </c>
      <c r="AL14" s="128">
        <f t="shared" si="3"/>
        <v>16.003900462962964</v>
      </c>
      <c r="AM14" s="91"/>
    </row>
    <row r="15" spans="1:39" s="6" customFormat="1" ht="12.75">
      <c r="A15" s="111">
        <f>Equipos!A15</f>
        <v>90</v>
      </c>
      <c r="B15" s="112" t="str">
        <f>Equipos!B15</f>
        <v>DEBA GOINEA</v>
      </c>
      <c r="C15" s="73">
        <v>0</v>
      </c>
      <c r="D15" s="121"/>
      <c r="E15" s="121"/>
      <c r="F15" s="75">
        <v>0.0038310185185185183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>
        <f>INT((Y$7+9.99)/10)</f>
        <v>3</v>
      </c>
      <c r="Z15" s="121"/>
      <c r="AA15" s="121">
        <f t="shared" si="0"/>
        <v>5</v>
      </c>
      <c r="AB15" s="121"/>
      <c r="AC15" s="121">
        <f t="shared" si="0"/>
        <v>2</v>
      </c>
      <c r="AD15" s="121">
        <f t="shared" si="0"/>
        <v>6</v>
      </c>
      <c r="AE15" s="121">
        <f t="shared" si="0"/>
        <v>4</v>
      </c>
      <c r="AF15" s="121">
        <f t="shared" si="0"/>
        <v>4</v>
      </c>
      <c r="AG15" s="90"/>
      <c r="AH15" s="77">
        <v>0.5697800925925925</v>
      </c>
      <c r="AI15" s="76">
        <f t="shared" si="1"/>
        <v>0.0038310185185185183</v>
      </c>
      <c r="AJ15" s="76">
        <f>(AH15-C15-AI15)*Equipos!D15</f>
        <v>0</v>
      </c>
      <c r="AK15" s="23">
        <f t="shared" si="2"/>
        <v>0.565949074074074</v>
      </c>
      <c r="AL15" s="128">
        <f t="shared" si="3"/>
        <v>24.003831018518518</v>
      </c>
      <c r="AM15" s="91"/>
    </row>
    <row r="16" spans="1:38" s="6" customFormat="1" ht="12.75">
      <c r="A16" s="111">
        <f>Equipos!A16</f>
        <v>100</v>
      </c>
      <c r="B16" s="112" t="str">
        <f>Equipos!B16</f>
        <v>C.D.POSEIDON MIXTA</v>
      </c>
      <c r="C16" s="73">
        <v>0</v>
      </c>
      <c r="D16" s="121"/>
      <c r="E16" s="121"/>
      <c r="F16" s="75">
        <v>0.003101851851851852</v>
      </c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>
        <f>INT((Z$7+9.99)/10)</f>
        <v>3</v>
      </c>
      <c r="AA16" s="121">
        <f t="shared" si="0"/>
        <v>5</v>
      </c>
      <c r="AB16" s="121">
        <f t="shared" si="0"/>
        <v>1</v>
      </c>
      <c r="AC16" s="121">
        <f t="shared" si="0"/>
        <v>2</v>
      </c>
      <c r="AD16" s="121">
        <f t="shared" si="0"/>
        <v>6</v>
      </c>
      <c r="AE16" s="121">
        <f t="shared" si="0"/>
        <v>4</v>
      </c>
      <c r="AF16" s="121">
        <f t="shared" si="0"/>
        <v>4</v>
      </c>
      <c r="AG16" s="90"/>
      <c r="AH16" s="74">
        <v>0.5567245370370371</v>
      </c>
      <c r="AI16" s="76">
        <f t="shared" si="1"/>
        <v>0.003101851851851852</v>
      </c>
      <c r="AJ16" s="76">
        <f>(AH16-C16-AI16)*Equipos!D16</f>
        <v>0.055362268518518526</v>
      </c>
      <c r="AK16" s="23">
        <f t="shared" si="2"/>
        <v>0.49826041666666665</v>
      </c>
      <c r="AL16" s="128">
        <f t="shared" si="3"/>
        <v>25.003101851851852</v>
      </c>
    </row>
    <row r="17" spans="1:40" s="6" customFormat="1" ht="12.75">
      <c r="A17" s="111">
        <f>Equipos!A17</f>
        <v>120</v>
      </c>
      <c r="B17" s="112" t="str">
        <f>Equipos!B17</f>
        <v>BIKEAVENTURA BRUNETE</v>
      </c>
      <c r="C17" s="73">
        <v>0</v>
      </c>
      <c r="D17" s="121"/>
      <c r="E17" s="121"/>
      <c r="F17" s="75">
        <v>0.0038657407407407408</v>
      </c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>
        <f t="shared" si="0"/>
        <v>5</v>
      </c>
      <c r="AB17" s="121"/>
      <c r="AC17" s="121">
        <f t="shared" si="0"/>
        <v>2</v>
      </c>
      <c r="AD17" s="121">
        <f t="shared" si="0"/>
        <v>6</v>
      </c>
      <c r="AE17" s="121">
        <f t="shared" si="0"/>
        <v>4</v>
      </c>
      <c r="AF17" s="121">
        <f t="shared" si="0"/>
        <v>4</v>
      </c>
      <c r="AG17" s="90"/>
      <c r="AH17" s="74">
        <v>0.6112268518518519</v>
      </c>
      <c r="AI17" s="76">
        <f t="shared" si="1"/>
        <v>0.0038657407407407408</v>
      </c>
      <c r="AJ17" s="76">
        <f>(AH17-C17-AI17)*Equipos!D17</f>
        <v>0</v>
      </c>
      <c r="AK17" s="23">
        <f t="shared" si="2"/>
        <v>0.6073611111111111</v>
      </c>
      <c r="AL17" s="128">
        <f t="shared" si="3"/>
        <v>21.003865740740743</v>
      </c>
      <c r="AM17" s="91"/>
      <c r="AN17" s="91"/>
    </row>
    <row r="18" spans="1:40" s="6" customFormat="1" ht="12.75">
      <c r="A18" s="111">
        <f>Equipos!A18</f>
        <v>130</v>
      </c>
      <c r="B18" s="112" t="str">
        <f>Equipos!B18</f>
        <v>BARRYMORE-TRONADOR</v>
      </c>
      <c r="C18" s="73">
        <v>0</v>
      </c>
      <c r="D18" s="121"/>
      <c r="E18" s="121"/>
      <c r="F18" s="75">
        <v>0.0032175925925925926</v>
      </c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90"/>
      <c r="AH18" s="74">
        <v>0.6594212962962963</v>
      </c>
      <c r="AI18" s="76">
        <f t="shared" si="1"/>
        <v>0.0032175925925925926</v>
      </c>
      <c r="AJ18" s="76">
        <f>(AH18-C18-AI18)*Equipos!D18</f>
        <v>0</v>
      </c>
      <c r="AK18" s="23">
        <f t="shared" si="2"/>
        <v>0.6562037037037037</v>
      </c>
      <c r="AL18" s="128">
        <f t="shared" si="3"/>
        <v>0.0032175925925925926</v>
      </c>
      <c r="AM18" s="91"/>
      <c r="AN18" s="91"/>
    </row>
    <row r="19" spans="1:40" s="6" customFormat="1" ht="12.75">
      <c r="A19" s="111">
        <f>Equipos!A19</f>
        <v>140</v>
      </c>
      <c r="B19" s="112" t="str">
        <f>Equipos!B19</f>
        <v>SPANISH BULLFIGHTERS</v>
      </c>
      <c r="C19" s="73">
        <v>0</v>
      </c>
      <c r="D19" s="121">
        <f>INT((D$7+9.99)/10)</f>
        <v>1</v>
      </c>
      <c r="E19" s="121">
        <f>INT((E$7+9.99)/10)</f>
        <v>1</v>
      </c>
      <c r="F19" s="75"/>
      <c r="G19" s="121">
        <f aca="true" t="shared" si="4" ref="G19:Z19">INT((G$7+9.99)/10)</f>
        <v>1</v>
      </c>
      <c r="H19" s="121">
        <f t="shared" si="4"/>
        <v>1</v>
      </c>
      <c r="I19" s="121">
        <f t="shared" si="4"/>
        <v>1</v>
      </c>
      <c r="J19" s="121">
        <f t="shared" si="4"/>
        <v>1</v>
      </c>
      <c r="K19" s="121">
        <f t="shared" si="4"/>
        <v>1</v>
      </c>
      <c r="L19" s="121">
        <f t="shared" si="4"/>
        <v>1</v>
      </c>
      <c r="M19" s="121">
        <f t="shared" si="4"/>
        <v>1</v>
      </c>
      <c r="N19" s="121">
        <f t="shared" si="4"/>
        <v>3</v>
      </c>
      <c r="O19" s="121">
        <f t="shared" si="4"/>
        <v>3</v>
      </c>
      <c r="P19" s="121">
        <f t="shared" si="4"/>
        <v>2</v>
      </c>
      <c r="Q19" s="121">
        <f t="shared" si="4"/>
        <v>2</v>
      </c>
      <c r="R19" s="121">
        <f t="shared" si="4"/>
        <v>3</v>
      </c>
      <c r="S19" s="121">
        <f t="shared" si="4"/>
        <v>1</v>
      </c>
      <c r="T19" s="121">
        <f t="shared" si="4"/>
        <v>4</v>
      </c>
      <c r="U19" s="121">
        <f t="shared" si="4"/>
        <v>1</v>
      </c>
      <c r="V19" s="121">
        <f t="shared" si="4"/>
        <v>2</v>
      </c>
      <c r="W19" s="121">
        <f t="shared" si="4"/>
        <v>3</v>
      </c>
      <c r="X19" s="121">
        <f t="shared" si="4"/>
        <v>7</v>
      </c>
      <c r="Y19" s="121">
        <f t="shared" si="4"/>
        <v>3</v>
      </c>
      <c r="Z19" s="121">
        <f t="shared" si="4"/>
        <v>3</v>
      </c>
      <c r="AA19" s="121">
        <f t="shared" si="0"/>
        <v>5</v>
      </c>
      <c r="AB19" s="121">
        <f t="shared" si="0"/>
        <v>1</v>
      </c>
      <c r="AC19" s="121">
        <f t="shared" si="0"/>
        <v>2</v>
      </c>
      <c r="AD19" s="121">
        <f t="shared" si="0"/>
        <v>6</v>
      </c>
      <c r="AE19" s="121">
        <f t="shared" si="0"/>
        <v>4</v>
      </c>
      <c r="AF19" s="121">
        <f t="shared" si="0"/>
        <v>4</v>
      </c>
      <c r="AG19" s="90"/>
      <c r="AH19" s="74"/>
      <c r="AI19" s="76">
        <f t="shared" si="1"/>
        <v>0</v>
      </c>
      <c r="AJ19" s="76">
        <f>(AH19-C19-AI19)*Equipos!D19</f>
        <v>0</v>
      </c>
      <c r="AK19" s="23">
        <f t="shared" si="2"/>
        <v>0</v>
      </c>
      <c r="AL19" s="128">
        <f t="shared" si="3"/>
        <v>68</v>
      </c>
      <c r="AM19" s="91"/>
      <c r="AN19" s="91"/>
    </row>
    <row r="20" spans="1:40" s="6" customFormat="1" ht="12.75">
      <c r="A20" s="111">
        <f>Equipos!A20</f>
        <v>150</v>
      </c>
      <c r="B20" s="112" t="str">
        <f>Equipos!B20</f>
        <v>X-TREM PERRIQUETS</v>
      </c>
      <c r="C20" s="73">
        <v>0</v>
      </c>
      <c r="D20" s="121"/>
      <c r="E20" s="121"/>
      <c r="F20" s="75">
        <v>0.004085648148148148</v>
      </c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>
        <f>INT((R$7+9.99)/10)</f>
        <v>3</v>
      </c>
      <c r="S20" s="121"/>
      <c r="T20" s="121"/>
      <c r="U20" s="121"/>
      <c r="V20" s="121"/>
      <c r="W20" s="121"/>
      <c r="X20" s="121"/>
      <c r="Y20" s="121"/>
      <c r="Z20" s="121"/>
      <c r="AA20" s="121">
        <f t="shared" si="0"/>
        <v>5</v>
      </c>
      <c r="AB20" s="121">
        <f t="shared" si="0"/>
        <v>1</v>
      </c>
      <c r="AC20" s="121">
        <f t="shared" si="0"/>
        <v>2</v>
      </c>
      <c r="AD20" s="121">
        <f t="shared" si="0"/>
        <v>6</v>
      </c>
      <c r="AE20" s="121">
        <f t="shared" si="0"/>
        <v>4</v>
      </c>
      <c r="AF20" s="121">
        <f t="shared" si="0"/>
        <v>4</v>
      </c>
      <c r="AG20" s="90"/>
      <c r="AH20" s="74">
        <v>0.5466203703703704</v>
      </c>
      <c r="AI20" s="76">
        <f t="shared" si="1"/>
        <v>0.004085648148148148</v>
      </c>
      <c r="AJ20" s="76">
        <f>(AH20-C20-AI20)*Equipos!D20</f>
        <v>0</v>
      </c>
      <c r="AK20" s="23">
        <f t="shared" si="2"/>
        <v>0.5425347222222222</v>
      </c>
      <c r="AL20" s="128">
        <f t="shared" si="3"/>
        <v>25.00408564814815</v>
      </c>
      <c r="AM20" s="91"/>
      <c r="AN20" s="91"/>
    </row>
    <row r="21" spans="1:40" s="6" customFormat="1" ht="12.75">
      <c r="A21" s="111">
        <f>Equipos!A21</f>
        <v>170</v>
      </c>
      <c r="B21" s="112" t="str">
        <f>Equipos!B21</f>
        <v>MONTE EL PARDO MIXTA</v>
      </c>
      <c r="C21" s="73">
        <v>0</v>
      </c>
      <c r="D21" s="121"/>
      <c r="E21" s="121"/>
      <c r="F21" s="75">
        <v>0.0037731481481481483</v>
      </c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>
        <f aca="true" t="shared" si="5" ref="AA21:AF22">INT((AA$7+9.99)/10)</f>
        <v>5</v>
      </c>
      <c r="AB21" s="121">
        <f t="shared" si="5"/>
        <v>1</v>
      </c>
      <c r="AC21" s="121">
        <f t="shared" si="5"/>
        <v>2</v>
      </c>
      <c r="AD21" s="121">
        <f t="shared" si="5"/>
        <v>6</v>
      </c>
      <c r="AE21" s="121">
        <f t="shared" si="5"/>
        <v>4</v>
      </c>
      <c r="AF21" s="121">
        <f t="shared" si="5"/>
        <v>4</v>
      </c>
      <c r="AG21" s="90"/>
      <c r="AH21" s="74">
        <v>0.543599537037037</v>
      </c>
      <c r="AI21" s="76">
        <f t="shared" si="1"/>
        <v>0.0037731481481481483</v>
      </c>
      <c r="AJ21" s="76">
        <f>(AH21-C21-AI21)*Equipos!D21</f>
        <v>0.05398263888888889</v>
      </c>
      <c r="AK21" s="23">
        <f t="shared" si="2"/>
        <v>0.48584375</v>
      </c>
      <c r="AL21" s="128">
        <f t="shared" si="3"/>
        <v>22.00377314814815</v>
      </c>
      <c r="AM21" s="91"/>
      <c r="AN21" s="91"/>
    </row>
    <row r="22" spans="1:40" s="6" customFormat="1" ht="12.75">
      <c r="A22" s="111">
        <f>Equipos!A22</f>
        <v>180</v>
      </c>
      <c r="B22" s="112" t="str">
        <f>Equipos!B22</f>
        <v>TRIPI(TRIATLON PISUERGA)</v>
      </c>
      <c r="C22" s="73">
        <v>0</v>
      </c>
      <c r="D22" s="121"/>
      <c r="E22" s="121"/>
      <c r="F22" s="75">
        <v>0.003923611111111111</v>
      </c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>
        <f>INT((Z$7+9.99)/10)</f>
        <v>3</v>
      </c>
      <c r="AA22" s="121">
        <f t="shared" si="5"/>
        <v>5</v>
      </c>
      <c r="AB22" s="121">
        <f t="shared" si="5"/>
        <v>1</v>
      </c>
      <c r="AC22" s="121">
        <f t="shared" si="5"/>
        <v>2</v>
      </c>
      <c r="AD22" s="121">
        <f t="shared" si="5"/>
        <v>6</v>
      </c>
      <c r="AE22" s="121">
        <f t="shared" si="5"/>
        <v>4</v>
      </c>
      <c r="AF22" s="121">
        <f t="shared" si="5"/>
        <v>4</v>
      </c>
      <c r="AG22" s="90"/>
      <c r="AH22" s="74">
        <v>0.5918055555555556</v>
      </c>
      <c r="AI22" s="76">
        <f t="shared" si="1"/>
        <v>0.003923611111111111</v>
      </c>
      <c r="AJ22" s="76">
        <f>(AH22-C22-AI22)*Equipos!D22</f>
        <v>0</v>
      </c>
      <c r="AK22" s="23">
        <f t="shared" si="2"/>
        <v>0.5878819444444445</v>
      </c>
      <c r="AL22" s="128">
        <f t="shared" si="3"/>
        <v>25.003923611111112</v>
      </c>
      <c r="AM22" s="91"/>
      <c r="AN22" s="91"/>
    </row>
    <row r="23" spans="1:40" s="6" customFormat="1" ht="12.75">
      <c r="A23" s="111">
        <f>Equipos!A23</f>
        <v>190</v>
      </c>
      <c r="B23" s="112" t="str">
        <f>Equipos!B23</f>
        <v>PLANETACTION-DEUTER</v>
      </c>
      <c r="C23" s="73">
        <v>0</v>
      </c>
      <c r="D23" s="121"/>
      <c r="E23" s="121"/>
      <c r="F23" s="75">
        <v>0.0035648148148148154</v>
      </c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90"/>
      <c r="AH23" s="74">
        <v>0.5651041666666666</v>
      </c>
      <c r="AI23" s="76">
        <f t="shared" si="1"/>
        <v>0.0035648148148148154</v>
      </c>
      <c r="AJ23" s="76">
        <f>(AH23-C23-AI23)*Equipos!D23</f>
        <v>0</v>
      </c>
      <c r="AK23" s="23">
        <f t="shared" si="2"/>
        <v>0.5615393518518518</v>
      </c>
      <c r="AL23" s="128">
        <f t="shared" si="3"/>
        <v>0.0035648148148148154</v>
      </c>
      <c r="AM23" s="91"/>
      <c r="AN23" s="91"/>
    </row>
    <row r="24" spans="1:40" s="6" customFormat="1" ht="12.75">
      <c r="A24" s="111">
        <f>Equipos!A24</f>
        <v>200</v>
      </c>
      <c r="B24" s="112" t="str">
        <f>Equipos!B24</f>
        <v>RASPABAR CASTELLON</v>
      </c>
      <c r="C24" s="73">
        <v>0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90"/>
      <c r="AH24" s="74">
        <v>0.5786574074074075</v>
      </c>
      <c r="AI24" s="76">
        <f t="shared" si="1"/>
        <v>0</v>
      </c>
      <c r="AJ24" s="76">
        <f>(AH24-C24-AI24)*Equipos!D24</f>
        <v>0</v>
      </c>
      <c r="AK24" s="23">
        <f t="shared" si="2"/>
        <v>0.5786574074074075</v>
      </c>
      <c r="AL24" s="128">
        <f t="shared" si="3"/>
        <v>0</v>
      </c>
      <c r="AM24" s="91"/>
      <c r="AN24" s="91"/>
    </row>
    <row r="25" spans="1:40" s="6" customFormat="1" ht="12.75">
      <c r="A25" s="111">
        <f>Equipos!A25</f>
        <v>230</v>
      </c>
      <c r="B25" s="112" t="str">
        <f>Equipos!B25</f>
        <v>LOS IMPERDIBLES LANCEROS RAIS</v>
      </c>
      <c r="C25" s="73">
        <v>0</v>
      </c>
      <c r="D25" s="121"/>
      <c r="E25" s="121"/>
      <c r="F25" s="75">
        <v>0.004918981481481482</v>
      </c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>
        <f>INT((AC$7+9.99)/10)</f>
        <v>2</v>
      </c>
      <c r="AD25" s="121"/>
      <c r="AE25" s="121"/>
      <c r="AF25" s="121"/>
      <c r="AG25" s="90"/>
      <c r="AH25" s="74">
        <v>0.7194097222222222</v>
      </c>
      <c r="AI25" s="76">
        <f t="shared" si="1"/>
        <v>0.004918981481481482</v>
      </c>
      <c r="AJ25" s="76">
        <f>(AH25-C25-AI25)*Equipos!D25</f>
        <v>0</v>
      </c>
      <c r="AK25" s="23">
        <f t="shared" si="2"/>
        <v>0.7144907407407407</v>
      </c>
      <c r="AL25" s="128">
        <f t="shared" si="3"/>
        <v>2.0049189814814814</v>
      </c>
      <c r="AM25" s="91"/>
      <c r="AN25" s="91"/>
    </row>
    <row r="26" spans="1:40" s="6" customFormat="1" ht="12.75">
      <c r="A26" s="111">
        <f>Equipos!A26</f>
        <v>250</v>
      </c>
      <c r="B26" s="112" t="str">
        <f>Equipos!B26</f>
        <v>YUMARAID</v>
      </c>
      <c r="C26" s="73">
        <v>0</v>
      </c>
      <c r="D26" s="121"/>
      <c r="E26" s="121"/>
      <c r="F26" s="75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>
        <f>INT((AC$7+9.99)/10)</f>
        <v>2</v>
      </c>
      <c r="AD26" s="121"/>
      <c r="AE26" s="121"/>
      <c r="AF26" s="121"/>
      <c r="AG26" s="90"/>
      <c r="AH26" s="74">
        <v>0.6483680555555555</v>
      </c>
      <c r="AI26" s="76">
        <f t="shared" si="1"/>
        <v>0</v>
      </c>
      <c r="AJ26" s="76">
        <f>(AH26-C26-AI26)*Equipos!D26</f>
        <v>0</v>
      </c>
      <c r="AK26" s="23">
        <f t="shared" si="2"/>
        <v>0.6483680555555555</v>
      </c>
      <c r="AL26" s="128">
        <f t="shared" si="3"/>
        <v>2</v>
      </c>
      <c r="AM26" s="91"/>
      <c r="AN26" s="91"/>
    </row>
    <row r="27" spans="1:40" s="6" customFormat="1" ht="12.75">
      <c r="A27" s="111">
        <f>Equipos!A27</f>
        <v>270</v>
      </c>
      <c r="B27" s="112" t="str">
        <f>Equipos!B27</f>
        <v>TRONADOR-BARRYMORE</v>
      </c>
      <c r="C27" s="73">
        <v>0</v>
      </c>
      <c r="D27" s="121"/>
      <c r="E27" s="121"/>
      <c r="F27" s="75">
        <v>0.003344907407407407</v>
      </c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90"/>
      <c r="AH27" s="74">
        <v>0.5927546296296297</v>
      </c>
      <c r="AI27" s="76">
        <f t="shared" si="1"/>
        <v>0.003344907407407407</v>
      </c>
      <c r="AJ27" s="76">
        <f>(AH27-C27-AI27)*Equipos!D27</f>
        <v>0</v>
      </c>
      <c r="AK27" s="23">
        <f t="shared" si="2"/>
        <v>0.5894097222222222</v>
      </c>
      <c r="AL27" s="128">
        <f t="shared" si="3"/>
        <v>0.003344907407407407</v>
      </c>
      <c r="AM27" s="91"/>
      <c r="AN27" s="91"/>
    </row>
    <row r="28" spans="1:40" s="6" customFormat="1" ht="12.75">
      <c r="A28" s="111">
        <f>Equipos!A28</f>
        <v>330</v>
      </c>
      <c r="B28" s="112" t="str">
        <f>Equipos!B28</f>
        <v>GREDOS BTT ARENAS</v>
      </c>
      <c r="C28" s="73">
        <v>0</v>
      </c>
      <c r="D28" s="121"/>
      <c r="E28" s="121"/>
      <c r="F28" s="75">
        <v>0.003252314814814815</v>
      </c>
      <c r="G28" s="121">
        <f>INT((G$7+9.99)/10)</f>
        <v>1</v>
      </c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>
        <f aca="true" t="shared" si="6" ref="X28:AF42">INT((Z$7+9.99)/10)</f>
        <v>3</v>
      </c>
      <c r="AA28" s="121">
        <f t="shared" si="6"/>
        <v>5</v>
      </c>
      <c r="AB28" s="121"/>
      <c r="AC28" s="121">
        <f t="shared" si="6"/>
        <v>2</v>
      </c>
      <c r="AD28" s="121"/>
      <c r="AE28" s="121"/>
      <c r="AF28" s="121"/>
      <c r="AG28" s="90"/>
      <c r="AH28" s="74">
        <v>0.7382523148148148</v>
      </c>
      <c r="AI28" s="76">
        <f t="shared" si="1"/>
        <v>0.003252314814814815</v>
      </c>
      <c r="AJ28" s="76">
        <f>(AH28-C28-AI28)*Equipos!D28</f>
        <v>0</v>
      </c>
      <c r="AK28" s="23">
        <f t="shared" si="2"/>
        <v>0.735</v>
      </c>
      <c r="AL28" s="128">
        <f t="shared" si="3"/>
        <v>11.003252314814816</v>
      </c>
      <c r="AM28" s="91"/>
      <c r="AN28" s="91"/>
    </row>
    <row r="29" spans="1:40" s="6" customFormat="1" ht="12.75">
      <c r="A29" s="111">
        <f>Equipos!A29</f>
        <v>370</v>
      </c>
      <c r="B29" s="112" t="str">
        <f>Equipos!B29</f>
        <v>BLUES RAIDERS</v>
      </c>
      <c r="C29" s="73">
        <v>0</v>
      </c>
      <c r="D29" s="121">
        <f>INT((D$7+9.99)/10)</f>
        <v>1</v>
      </c>
      <c r="E29" s="121">
        <f>INT((E$7+9.99)/10)</f>
        <v>1</v>
      </c>
      <c r="F29" s="75"/>
      <c r="G29" s="121">
        <f>INT((G$7+9.99)/10)</f>
        <v>1</v>
      </c>
      <c r="H29" s="121">
        <f aca="true" t="shared" si="7" ref="H29:V29">INT((H$7+9.99)/10)</f>
        <v>1</v>
      </c>
      <c r="I29" s="121">
        <f t="shared" si="7"/>
        <v>1</v>
      </c>
      <c r="J29" s="121">
        <f t="shared" si="7"/>
        <v>1</v>
      </c>
      <c r="K29" s="121">
        <f t="shared" si="7"/>
        <v>1</v>
      </c>
      <c r="L29" s="121">
        <f t="shared" si="7"/>
        <v>1</v>
      </c>
      <c r="M29" s="121">
        <f t="shared" si="7"/>
        <v>1</v>
      </c>
      <c r="N29" s="121">
        <f t="shared" si="7"/>
        <v>3</v>
      </c>
      <c r="O29" s="121">
        <f t="shared" si="7"/>
        <v>3</v>
      </c>
      <c r="P29" s="121">
        <f t="shared" si="7"/>
        <v>2</v>
      </c>
      <c r="Q29" s="121">
        <f t="shared" si="7"/>
        <v>2</v>
      </c>
      <c r="R29" s="121">
        <f t="shared" si="7"/>
        <v>3</v>
      </c>
      <c r="S29" s="121">
        <f t="shared" si="7"/>
        <v>1</v>
      </c>
      <c r="T29" s="121">
        <f t="shared" si="7"/>
        <v>4</v>
      </c>
      <c r="U29" s="121">
        <f t="shared" si="7"/>
        <v>1</v>
      </c>
      <c r="V29" s="121">
        <f t="shared" si="7"/>
        <v>2</v>
      </c>
      <c r="W29" s="121">
        <f aca="true" t="shared" si="8" ref="W29:W40">INT((W$7+9.99)/10)</f>
        <v>3</v>
      </c>
      <c r="X29" s="121">
        <f t="shared" si="6"/>
        <v>7</v>
      </c>
      <c r="Y29" s="121">
        <f t="shared" si="6"/>
        <v>3</v>
      </c>
      <c r="Z29" s="121">
        <f t="shared" si="6"/>
        <v>3</v>
      </c>
      <c r="AA29" s="121">
        <f t="shared" si="6"/>
        <v>5</v>
      </c>
      <c r="AB29" s="121">
        <f t="shared" si="6"/>
        <v>1</v>
      </c>
      <c r="AC29" s="121">
        <f t="shared" si="6"/>
        <v>2</v>
      </c>
      <c r="AD29" s="121">
        <f t="shared" si="6"/>
        <v>6</v>
      </c>
      <c r="AE29" s="121">
        <f t="shared" si="6"/>
        <v>4</v>
      </c>
      <c r="AF29" s="121">
        <f t="shared" si="6"/>
        <v>4</v>
      </c>
      <c r="AG29" s="90"/>
      <c r="AH29" s="74"/>
      <c r="AI29" s="76">
        <f t="shared" si="1"/>
        <v>0</v>
      </c>
      <c r="AJ29" s="76">
        <f>(AH29-C29-AI29)*Equipos!D29</f>
        <v>0</v>
      </c>
      <c r="AK29" s="23">
        <f t="shared" si="2"/>
        <v>0</v>
      </c>
      <c r="AL29" s="128">
        <f t="shared" si="3"/>
        <v>68</v>
      </c>
      <c r="AM29" s="91"/>
      <c r="AN29" s="91"/>
    </row>
    <row r="30" spans="1:40" s="6" customFormat="1" ht="12.75">
      <c r="A30" s="111">
        <f>Equipos!A30</f>
        <v>380</v>
      </c>
      <c r="B30" s="112" t="str">
        <f>Equipos!B30</f>
        <v>UNION FENOSA</v>
      </c>
      <c r="C30" s="73">
        <v>0</v>
      </c>
      <c r="D30" s="121"/>
      <c r="E30" s="121"/>
      <c r="F30" s="75">
        <v>0.004780092592592592</v>
      </c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90"/>
      <c r="AH30" s="74">
        <v>0.5951736111111111</v>
      </c>
      <c r="AI30" s="76">
        <f t="shared" si="1"/>
        <v>0.004780092592592592</v>
      </c>
      <c r="AJ30" s="76">
        <f>(AH30-C30-AI30)*Equipos!D30</f>
        <v>0</v>
      </c>
      <c r="AK30" s="23">
        <f t="shared" si="2"/>
        <v>0.5903935185185185</v>
      </c>
      <c r="AL30" s="128">
        <f t="shared" si="3"/>
        <v>0.004780092592592592</v>
      </c>
      <c r="AM30" s="91"/>
      <c r="AN30" s="91"/>
    </row>
    <row r="31" spans="1:40" s="6" customFormat="1" ht="12.75">
      <c r="A31" s="111">
        <f>Equipos!A31</f>
        <v>390</v>
      </c>
      <c r="B31" s="112" t="str">
        <f>Equipos!B31</f>
        <v>UNION FENOSA 2</v>
      </c>
      <c r="C31" s="73">
        <v>0</v>
      </c>
      <c r="D31" s="121"/>
      <c r="E31" s="121"/>
      <c r="F31" s="75">
        <v>0.003599537037037037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>
        <f t="shared" si="6"/>
        <v>2</v>
      </c>
      <c r="AD31" s="121"/>
      <c r="AE31" s="121"/>
      <c r="AF31" s="121"/>
      <c r="AG31" s="90"/>
      <c r="AH31" s="74">
        <v>0.6941087962962963</v>
      </c>
      <c r="AI31" s="76">
        <f t="shared" si="1"/>
        <v>0.003599537037037037</v>
      </c>
      <c r="AJ31" s="76">
        <f>(AH31-C31-AI31)*Equipos!D31</f>
        <v>0</v>
      </c>
      <c r="AK31" s="23">
        <f t="shared" si="2"/>
        <v>0.6905092592592592</v>
      </c>
      <c r="AL31" s="128">
        <f t="shared" si="3"/>
        <v>2.003599537037037</v>
      </c>
      <c r="AM31" s="91"/>
      <c r="AN31" s="91"/>
    </row>
    <row r="32" spans="1:40" s="6" customFormat="1" ht="12.75">
      <c r="A32" s="111">
        <f>Equipos!A32</f>
        <v>410</v>
      </c>
      <c r="B32" s="112" t="str">
        <f>Equipos!B32</f>
        <v>DESTINO GREDOS-LA GALANA</v>
      </c>
      <c r="C32" s="73">
        <v>0</v>
      </c>
      <c r="D32" s="121"/>
      <c r="E32" s="121"/>
      <c r="F32" s="75">
        <v>0.0030324074074074073</v>
      </c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90"/>
      <c r="AH32" s="74">
        <v>0.5791319444444444</v>
      </c>
      <c r="AI32" s="76">
        <f t="shared" si="1"/>
        <v>0.0030324074074074073</v>
      </c>
      <c r="AJ32" s="76">
        <f>(AH32-C32-AI32)*Equipos!D32</f>
        <v>0</v>
      </c>
      <c r="AK32" s="23">
        <f t="shared" si="2"/>
        <v>0.576099537037037</v>
      </c>
      <c r="AL32" s="128">
        <f t="shared" si="3"/>
        <v>0.0030324074074074073</v>
      </c>
      <c r="AM32" s="91"/>
      <c r="AN32" s="91"/>
    </row>
    <row r="33" spans="1:40" s="6" customFormat="1" ht="12.75">
      <c r="A33" s="111">
        <f>Equipos!A33</f>
        <v>420</v>
      </c>
      <c r="B33" s="112" t="str">
        <f>Equipos!B33</f>
        <v>PALENCIA TEAM MIXTA</v>
      </c>
      <c r="C33" s="73">
        <v>0</v>
      </c>
      <c r="D33" s="121"/>
      <c r="E33" s="121"/>
      <c r="F33" s="75">
        <v>0.004166666666666667</v>
      </c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90"/>
      <c r="AH33" s="74">
        <v>0.6927777777777777</v>
      </c>
      <c r="AI33" s="76">
        <f t="shared" si="1"/>
        <v>0.004166666666666667</v>
      </c>
      <c r="AJ33" s="76">
        <f>(AH33-C33-AI33)*Equipos!D33</f>
        <v>0.06886111111111111</v>
      </c>
      <c r="AK33" s="23">
        <f t="shared" si="2"/>
        <v>0.6197499999999999</v>
      </c>
      <c r="AL33" s="128">
        <f t="shared" si="3"/>
        <v>0.004166666666666667</v>
      </c>
      <c r="AM33" s="91"/>
      <c r="AN33" s="91"/>
    </row>
    <row r="34" spans="1:40" s="6" customFormat="1" ht="12.75">
      <c r="A34" s="111">
        <f>Equipos!A34</f>
        <v>470</v>
      </c>
      <c r="B34" s="112" t="str">
        <f>Equipos!B34</f>
        <v>RIVEREÑOS</v>
      </c>
      <c r="C34" s="73">
        <v>0</v>
      </c>
      <c r="D34" s="121"/>
      <c r="E34" s="121"/>
      <c r="F34" s="75">
        <v>0.0036805555555555554</v>
      </c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>
        <f t="shared" si="6"/>
        <v>3</v>
      </c>
      <c r="AA34" s="121">
        <f t="shared" si="6"/>
        <v>5</v>
      </c>
      <c r="AB34" s="121"/>
      <c r="AC34" s="121"/>
      <c r="AD34" s="121"/>
      <c r="AE34" s="121"/>
      <c r="AF34" s="121"/>
      <c r="AG34" s="90"/>
      <c r="AH34" s="74">
        <v>0.6777893518518519</v>
      </c>
      <c r="AI34" s="76">
        <f t="shared" si="1"/>
        <v>0.0036805555555555554</v>
      </c>
      <c r="AJ34" s="76">
        <f>(AH34-C34-AI34)*Equipos!D34</f>
        <v>0</v>
      </c>
      <c r="AK34" s="23">
        <f t="shared" si="2"/>
        <v>0.6741087962962963</v>
      </c>
      <c r="AL34" s="128">
        <f t="shared" si="3"/>
        <v>8.003680555555555</v>
      </c>
      <c r="AM34" s="91"/>
      <c r="AN34" s="91"/>
    </row>
    <row r="35" spans="1:40" s="6" customFormat="1" ht="12.75">
      <c r="A35" s="111">
        <f>Equipos!A35</f>
        <v>490</v>
      </c>
      <c r="B35" s="112" t="str">
        <f>Equipos!B35</f>
        <v>JIPUZOS BRIF</v>
      </c>
      <c r="C35" s="73">
        <v>0</v>
      </c>
      <c r="D35" s="121">
        <f aca="true" t="shared" si="9" ref="D35:E50">INT((D$7+9.99)/10)</f>
        <v>1</v>
      </c>
      <c r="E35" s="121">
        <f t="shared" si="9"/>
        <v>1</v>
      </c>
      <c r="F35" s="75"/>
      <c r="G35" s="121">
        <f aca="true" t="shared" si="10" ref="G35:T42">INT((G$7+9.99)/10)</f>
        <v>1</v>
      </c>
      <c r="H35" s="121">
        <f t="shared" si="10"/>
        <v>1</v>
      </c>
      <c r="I35" s="121">
        <f t="shared" si="10"/>
        <v>1</v>
      </c>
      <c r="J35" s="121">
        <f t="shared" si="10"/>
        <v>1</v>
      </c>
      <c r="K35" s="121">
        <f t="shared" si="10"/>
        <v>1</v>
      </c>
      <c r="L35" s="121">
        <f t="shared" si="10"/>
        <v>1</v>
      </c>
      <c r="M35" s="121">
        <f t="shared" si="10"/>
        <v>1</v>
      </c>
      <c r="N35" s="121">
        <f t="shared" si="10"/>
        <v>3</v>
      </c>
      <c r="O35" s="121">
        <f t="shared" si="10"/>
        <v>3</v>
      </c>
      <c r="P35" s="121">
        <f t="shared" si="10"/>
        <v>2</v>
      </c>
      <c r="Q35" s="121">
        <f t="shared" si="10"/>
        <v>2</v>
      </c>
      <c r="R35" s="121">
        <f t="shared" si="10"/>
        <v>3</v>
      </c>
      <c r="S35" s="121">
        <f t="shared" si="10"/>
        <v>1</v>
      </c>
      <c r="T35" s="121">
        <f t="shared" si="10"/>
        <v>4</v>
      </c>
      <c r="U35" s="121">
        <f aca="true" t="shared" si="11" ref="U35:V40">INT((U$7+9.99)/10)</f>
        <v>1</v>
      </c>
      <c r="V35" s="121">
        <f t="shared" si="11"/>
        <v>2</v>
      </c>
      <c r="W35" s="121">
        <f t="shared" si="8"/>
        <v>3</v>
      </c>
      <c r="X35" s="121">
        <f t="shared" si="6"/>
        <v>7</v>
      </c>
      <c r="Y35" s="121">
        <f t="shared" si="6"/>
        <v>3</v>
      </c>
      <c r="Z35" s="121">
        <f t="shared" si="6"/>
        <v>3</v>
      </c>
      <c r="AA35" s="121">
        <f t="shared" si="6"/>
        <v>5</v>
      </c>
      <c r="AB35" s="121">
        <f t="shared" si="6"/>
        <v>1</v>
      </c>
      <c r="AC35" s="121">
        <f t="shared" si="6"/>
        <v>2</v>
      </c>
      <c r="AD35" s="121">
        <f t="shared" si="6"/>
        <v>6</v>
      </c>
      <c r="AE35" s="121">
        <f t="shared" si="6"/>
        <v>4</v>
      </c>
      <c r="AF35" s="121">
        <f t="shared" si="6"/>
        <v>4</v>
      </c>
      <c r="AG35" s="90"/>
      <c r="AH35" s="74"/>
      <c r="AI35" s="76">
        <f t="shared" si="1"/>
        <v>0</v>
      </c>
      <c r="AJ35" s="76">
        <f>(AH35-C35-AI35)*Equipos!D35</f>
        <v>0</v>
      </c>
      <c r="AK35" s="23">
        <f t="shared" si="2"/>
        <v>0</v>
      </c>
      <c r="AL35" s="128">
        <f t="shared" si="3"/>
        <v>68</v>
      </c>
      <c r="AM35" s="91"/>
      <c r="AN35" s="91"/>
    </row>
    <row r="36" spans="1:40" s="6" customFormat="1" ht="12.75">
      <c r="A36" s="111">
        <f>Equipos!A36</f>
        <v>26</v>
      </c>
      <c r="B36" s="112" t="str">
        <f>Equipos!B36</f>
        <v>Nombre Equipo  26</v>
      </c>
      <c r="C36" s="73">
        <v>0</v>
      </c>
      <c r="D36" s="121">
        <f t="shared" si="9"/>
        <v>1</v>
      </c>
      <c r="E36" s="121">
        <f t="shared" si="9"/>
        <v>1</v>
      </c>
      <c r="F36" s="75"/>
      <c r="G36" s="121">
        <f t="shared" si="10"/>
        <v>1</v>
      </c>
      <c r="H36" s="121">
        <f t="shared" si="10"/>
        <v>1</v>
      </c>
      <c r="I36" s="121">
        <f t="shared" si="10"/>
        <v>1</v>
      </c>
      <c r="J36" s="121">
        <f t="shared" si="10"/>
        <v>1</v>
      </c>
      <c r="K36" s="121">
        <f t="shared" si="10"/>
        <v>1</v>
      </c>
      <c r="L36" s="121">
        <f t="shared" si="10"/>
        <v>1</v>
      </c>
      <c r="M36" s="121">
        <f t="shared" si="10"/>
        <v>1</v>
      </c>
      <c r="N36" s="121">
        <f t="shared" si="10"/>
        <v>3</v>
      </c>
      <c r="O36" s="121">
        <f t="shared" si="10"/>
        <v>3</v>
      </c>
      <c r="P36" s="121">
        <f t="shared" si="10"/>
        <v>2</v>
      </c>
      <c r="Q36" s="121">
        <f t="shared" si="10"/>
        <v>2</v>
      </c>
      <c r="R36" s="121">
        <f t="shared" si="10"/>
        <v>3</v>
      </c>
      <c r="S36" s="121">
        <f t="shared" si="10"/>
        <v>1</v>
      </c>
      <c r="T36" s="121">
        <f t="shared" si="10"/>
        <v>4</v>
      </c>
      <c r="U36" s="121">
        <f t="shared" si="11"/>
        <v>1</v>
      </c>
      <c r="V36" s="121">
        <f t="shared" si="11"/>
        <v>2</v>
      </c>
      <c r="W36" s="121">
        <f t="shared" si="8"/>
        <v>3</v>
      </c>
      <c r="X36" s="121">
        <f t="shared" si="6"/>
        <v>7</v>
      </c>
      <c r="Y36" s="121">
        <f t="shared" si="6"/>
        <v>3</v>
      </c>
      <c r="Z36" s="121">
        <f t="shared" si="6"/>
        <v>3</v>
      </c>
      <c r="AA36" s="121">
        <f t="shared" si="6"/>
        <v>5</v>
      </c>
      <c r="AB36" s="121">
        <f t="shared" si="6"/>
        <v>1</v>
      </c>
      <c r="AC36" s="121">
        <f t="shared" si="6"/>
        <v>2</v>
      </c>
      <c r="AD36" s="121">
        <f t="shared" si="6"/>
        <v>6</v>
      </c>
      <c r="AE36" s="121">
        <f t="shared" si="6"/>
        <v>4</v>
      </c>
      <c r="AF36" s="121">
        <f t="shared" si="6"/>
        <v>4</v>
      </c>
      <c r="AG36" s="90"/>
      <c r="AH36" s="74"/>
      <c r="AI36" s="76">
        <f t="shared" si="1"/>
        <v>0</v>
      </c>
      <c r="AJ36" s="76">
        <f>(AH36-C36-AI36)*Equipos!D36</f>
        <v>0</v>
      </c>
      <c r="AK36" s="23">
        <f t="shared" si="2"/>
        <v>0</v>
      </c>
      <c r="AL36" s="128">
        <f t="shared" si="3"/>
        <v>68</v>
      </c>
      <c r="AM36" s="91"/>
      <c r="AN36" s="91"/>
    </row>
    <row r="37" spans="1:40" s="6" customFormat="1" ht="12.75">
      <c r="A37" s="111">
        <f>Equipos!A37</f>
        <v>27</v>
      </c>
      <c r="B37" s="112" t="str">
        <f>Equipos!B37</f>
        <v>Nombre Equipo  27</v>
      </c>
      <c r="C37" s="73">
        <v>0</v>
      </c>
      <c r="D37" s="121">
        <f t="shared" si="9"/>
        <v>1</v>
      </c>
      <c r="E37" s="121">
        <f t="shared" si="9"/>
        <v>1</v>
      </c>
      <c r="F37" s="75"/>
      <c r="G37" s="121">
        <f t="shared" si="10"/>
        <v>1</v>
      </c>
      <c r="H37" s="121">
        <f t="shared" si="10"/>
        <v>1</v>
      </c>
      <c r="I37" s="121">
        <f t="shared" si="10"/>
        <v>1</v>
      </c>
      <c r="J37" s="121">
        <f t="shared" si="10"/>
        <v>1</v>
      </c>
      <c r="K37" s="121">
        <f t="shared" si="10"/>
        <v>1</v>
      </c>
      <c r="L37" s="121">
        <f t="shared" si="10"/>
        <v>1</v>
      </c>
      <c r="M37" s="121">
        <f t="shared" si="10"/>
        <v>1</v>
      </c>
      <c r="N37" s="121">
        <f t="shared" si="10"/>
        <v>3</v>
      </c>
      <c r="O37" s="121">
        <f t="shared" si="10"/>
        <v>3</v>
      </c>
      <c r="P37" s="121">
        <f t="shared" si="10"/>
        <v>2</v>
      </c>
      <c r="Q37" s="121">
        <f t="shared" si="10"/>
        <v>2</v>
      </c>
      <c r="R37" s="121">
        <f t="shared" si="10"/>
        <v>3</v>
      </c>
      <c r="S37" s="121">
        <f t="shared" si="10"/>
        <v>1</v>
      </c>
      <c r="T37" s="121">
        <f t="shared" si="10"/>
        <v>4</v>
      </c>
      <c r="U37" s="121">
        <f t="shared" si="11"/>
        <v>1</v>
      </c>
      <c r="V37" s="121">
        <f t="shared" si="11"/>
        <v>2</v>
      </c>
      <c r="W37" s="121">
        <f t="shared" si="8"/>
        <v>3</v>
      </c>
      <c r="X37" s="121">
        <f t="shared" si="6"/>
        <v>7</v>
      </c>
      <c r="Y37" s="121">
        <f t="shared" si="6"/>
        <v>3</v>
      </c>
      <c r="Z37" s="121">
        <f t="shared" si="6"/>
        <v>3</v>
      </c>
      <c r="AA37" s="121">
        <f t="shared" si="6"/>
        <v>5</v>
      </c>
      <c r="AB37" s="121">
        <f t="shared" si="6"/>
        <v>1</v>
      </c>
      <c r="AC37" s="121">
        <f t="shared" si="6"/>
        <v>2</v>
      </c>
      <c r="AD37" s="121">
        <f t="shared" si="6"/>
        <v>6</v>
      </c>
      <c r="AE37" s="121">
        <f t="shared" si="6"/>
        <v>4</v>
      </c>
      <c r="AF37" s="121">
        <f t="shared" si="6"/>
        <v>4</v>
      </c>
      <c r="AG37" s="90"/>
      <c r="AH37" s="74"/>
      <c r="AI37" s="76">
        <f t="shared" si="1"/>
        <v>0</v>
      </c>
      <c r="AJ37" s="76">
        <f>(AH37-C37-AI37)*Equipos!D37</f>
        <v>0</v>
      </c>
      <c r="AK37" s="23">
        <f t="shared" si="2"/>
        <v>0</v>
      </c>
      <c r="AL37" s="128">
        <f t="shared" si="3"/>
        <v>68</v>
      </c>
      <c r="AM37" s="91"/>
      <c r="AN37" s="91"/>
    </row>
    <row r="38" spans="1:40" s="6" customFormat="1" ht="12.75">
      <c r="A38" s="111">
        <f>Equipos!A38</f>
        <v>28</v>
      </c>
      <c r="B38" s="112" t="str">
        <f>Equipos!B38</f>
        <v>Nombre Equipo  28</v>
      </c>
      <c r="C38" s="73">
        <v>0</v>
      </c>
      <c r="D38" s="121">
        <f t="shared" si="9"/>
        <v>1</v>
      </c>
      <c r="E38" s="121">
        <f t="shared" si="9"/>
        <v>1</v>
      </c>
      <c r="F38" s="75"/>
      <c r="G38" s="121">
        <f t="shared" si="10"/>
        <v>1</v>
      </c>
      <c r="H38" s="121">
        <f t="shared" si="10"/>
        <v>1</v>
      </c>
      <c r="I38" s="121">
        <f t="shared" si="10"/>
        <v>1</v>
      </c>
      <c r="J38" s="121">
        <f t="shared" si="10"/>
        <v>1</v>
      </c>
      <c r="K38" s="121">
        <f t="shared" si="10"/>
        <v>1</v>
      </c>
      <c r="L38" s="121">
        <f t="shared" si="10"/>
        <v>1</v>
      </c>
      <c r="M38" s="121">
        <f t="shared" si="10"/>
        <v>1</v>
      </c>
      <c r="N38" s="121">
        <f t="shared" si="10"/>
        <v>3</v>
      </c>
      <c r="O38" s="121">
        <f t="shared" si="10"/>
        <v>3</v>
      </c>
      <c r="P38" s="121">
        <f t="shared" si="10"/>
        <v>2</v>
      </c>
      <c r="Q38" s="121">
        <f t="shared" si="10"/>
        <v>2</v>
      </c>
      <c r="R38" s="121">
        <f t="shared" si="10"/>
        <v>3</v>
      </c>
      <c r="S38" s="121">
        <f t="shared" si="10"/>
        <v>1</v>
      </c>
      <c r="T38" s="121">
        <f t="shared" si="10"/>
        <v>4</v>
      </c>
      <c r="U38" s="121">
        <f t="shared" si="11"/>
        <v>1</v>
      </c>
      <c r="V38" s="121">
        <f t="shared" si="11"/>
        <v>2</v>
      </c>
      <c r="W38" s="121">
        <f t="shared" si="8"/>
        <v>3</v>
      </c>
      <c r="X38" s="121">
        <f t="shared" si="6"/>
        <v>7</v>
      </c>
      <c r="Y38" s="121">
        <f t="shared" si="6"/>
        <v>3</v>
      </c>
      <c r="Z38" s="121">
        <f t="shared" si="6"/>
        <v>3</v>
      </c>
      <c r="AA38" s="121">
        <f t="shared" si="6"/>
        <v>5</v>
      </c>
      <c r="AB38" s="121">
        <f t="shared" si="6"/>
        <v>1</v>
      </c>
      <c r="AC38" s="121">
        <f t="shared" si="6"/>
        <v>2</v>
      </c>
      <c r="AD38" s="121">
        <f t="shared" si="6"/>
        <v>6</v>
      </c>
      <c r="AE38" s="121">
        <f t="shared" si="6"/>
        <v>4</v>
      </c>
      <c r="AF38" s="121">
        <f t="shared" si="6"/>
        <v>4</v>
      </c>
      <c r="AG38" s="90"/>
      <c r="AH38" s="74"/>
      <c r="AI38" s="76">
        <f t="shared" si="1"/>
        <v>0</v>
      </c>
      <c r="AJ38" s="76">
        <f>(AH38-C38-AI38)*Equipos!D38</f>
        <v>0</v>
      </c>
      <c r="AK38" s="23">
        <f t="shared" si="2"/>
        <v>0</v>
      </c>
      <c r="AL38" s="128">
        <f t="shared" si="3"/>
        <v>68</v>
      </c>
      <c r="AM38" s="91"/>
      <c r="AN38" s="91"/>
    </row>
    <row r="39" spans="1:40" s="6" customFormat="1" ht="12.75">
      <c r="A39" s="111">
        <f>Equipos!A39</f>
        <v>29</v>
      </c>
      <c r="B39" s="112" t="str">
        <f>Equipos!B39</f>
        <v>Nombre Equipo  29</v>
      </c>
      <c r="C39" s="73">
        <v>0</v>
      </c>
      <c r="D39" s="121">
        <f t="shared" si="9"/>
        <v>1</v>
      </c>
      <c r="E39" s="121">
        <f t="shared" si="9"/>
        <v>1</v>
      </c>
      <c r="F39" s="75"/>
      <c r="G39" s="121">
        <f t="shared" si="10"/>
        <v>1</v>
      </c>
      <c r="H39" s="121">
        <f t="shared" si="10"/>
        <v>1</v>
      </c>
      <c r="I39" s="121">
        <f t="shared" si="10"/>
        <v>1</v>
      </c>
      <c r="J39" s="121">
        <f t="shared" si="10"/>
        <v>1</v>
      </c>
      <c r="K39" s="121">
        <f t="shared" si="10"/>
        <v>1</v>
      </c>
      <c r="L39" s="121">
        <f t="shared" si="10"/>
        <v>1</v>
      </c>
      <c r="M39" s="121">
        <f t="shared" si="10"/>
        <v>1</v>
      </c>
      <c r="N39" s="121">
        <f t="shared" si="10"/>
        <v>3</v>
      </c>
      <c r="O39" s="121">
        <f t="shared" si="10"/>
        <v>3</v>
      </c>
      <c r="P39" s="121">
        <f t="shared" si="10"/>
        <v>2</v>
      </c>
      <c r="Q39" s="121">
        <f t="shared" si="10"/>
        <v>2</v>
      </c>
      <c r="R39" s="121">
        <f t="shared" si="10"/>
        <v>3</v>
      </c>
      <c r="S39" s="121">
        <f t="shared" si="10"/>
        <v>1</v>
      </c>
      <c r="T39" s="121">
        <f t="shared" si="10"/>
        <v>4</v>
      </c>
      <c r="U39" s="121">
        <f t="shared" si="11"/>
        <v>1</v>
      </c>
      <c r="V39" s="121">
        <f t="shared" si="11"/>
        <v>2</v>
      </c>
      <c r="W39" s="121">
        <f t="shared" si="8"/>
        <v>3</v>
      </c>
      <c r="X39" s="121">
        <f t="shared" si="6"/>
        <v>7</v>
      </c>
      <c r="Y39" s="121">
        <f t="shared" si="6"/>
        <v>3</v>
      </c>
      <c r="Z39" s="121">
        <f t="shared" si="6"/>
        <v>3</v>
      </c>
      <c r="AA39" s="121">
        <f t="shared" si="6"/>
        <v>5</v>
      </c>
      <c r="AB39" s="121">
        <f t="shared" si="6"/>
        <v>1</v>
      </c>
      <c r="AC39" s="121">
        <f t="shared" si="6"/>
        <v>2</v>
      </c>
      <c r="AD39" s="121">
        <f t="shared" si="6"/>
        <v>6</v>
      </c>
      <c r="AE39" s="121">
        <f t="shared" si="6"/>
        <v>4</v>
      </c>
      <c r="AF39" s="121">
        <f t="shared" si="6"/>
        <v>4</v>
      </c>
      <c r="AG39" s="90"/>
      <c r="AH39" s="74"/>
      <c r="AI39" s="76">
        <f t="shared" si="1"/>
        <v>0</v>
      </c>
      <c r="AJ39" s="76">
        <f>(AH39-C39-AI39)*Equipos!D39</f>
        <v>0</v>
      </c>
      <c r="AK39" s="23">
        <f t="shared" si="2"/>
        <v>0</v>
      </c>
      <c r="AL39" s="128">
        <f t="shared" si="3"/>
        <v>68</v>
      </c>
      <c r="AM39" s="91"/>
      <c r="AN39" s="91"/>
    </row>
    <row r="40" spans="1:40" s="6" customFormat="1" ht="12.75">
      <c r="A40" s="111">
        <f>Equipos!A40</f>
        <v>30</v>
      </c>
      <c r="B40" s="112" t="str">
        <f>Equipos!B40</f>
        <v>Nombre Equipo  30</v>
      </c>
      <c r="C40" s="73">
        <v>0</v>
      </c>
      <c r="D40" s="121">
        <f t="shared" si="9"/>
        <v>1</v>
      </c>
      <c r="E40" s="121">
        <f t="shared" si="9"/>
        <v>1</v>
      </c>
      <c r="F40" s="75"/>
      <c r="G40" s="121">
        <f t="shared" si="10"/>
        <v>1</v>
      </c>
      <c r="H40" s="121">
        <f t="shared" si="10"/>
        <v>1</v>
      </c>
      <c r="I40" s="121">
        <f t="shared" si="10"/>
        <v>1</v>
      </c>
      <c r="J40" s="121">
        <f t="shared" si="10"/>
        <v>1</v>
      </c>
      <c r="K40" s="121">
        <f t="shared" si="10"/>
        <v>1</v>
      </c>
      <c r="L40" s="121">
        <f t="shared" si="10"/>
        <v>1</v>
      </c>
      <c r="M40" s="121">
        <f t="shared" si="10"/>
        <v>1</v>
      </c>
      <c r="N40" s="121">
        <f t="shared" si="10"/>
        <v>3</v>
      </c>
      <c r="O40" s="121">
        <f t="shared" si="10"/>
        <v>3</v>
      </c>
      <c r="P40" s="121">
        <f t="shared" si="10"/>
        <v>2</v>
      </c>
      <c r="Q40" s="121">
        <f t="shared" si="10"/>
        <v>2</v>
      </c>
      <c r="R40" s="121">
        <f t="shared" si="10"/>
        <v>3</v>
      </c>
      <c r="S40" s="121">
        <f t="shared" si="10"/>
        <v>1</v>
      </c>
      <c r="T40" s="121">
        <f t="shared" si="10"/>
        <v>4</v>
      </c>
      <c r="U40" s="121">
        <f t="shared" si="11"/>
        <v>1</v>
      </c>
      <c r="V40" s="121">
        <f t="shared" si="11"/>
        <v>2</v>
      </c>
      <c r="W40" s="121">
        <f t="shared" si="8"/>
        <v>3</v>
      </c>
      <c r="X40" s="121">
        <f t="shared" si="6"/>
        <v>7</v>
      </c>
      <c r="Y40" s="121">
        <f t="shared" si="6"/>
        <v>3</v>
      </c>
      <c r="Z40" s="121">
        <f t="shared" si="6"/>
        <v>3</v>
      </c>
      <c r="AA40" s="121">
        <f t="shared" si="6"/>
        <v>5</v>
      </c>
      <c r="AB40" s="121">
        <f t="shared" si="6"/>
        <v>1</v>
      </c>
      <c r="AC40" s="121">
        <f t="shared" si="6"/>
        <v>2</v>
      </c>
      <c r="AD40" s="121">
        <f t="shared" si="6"/>
        <v>6</v>
      </c>
      <c r="AE40" s="121">
        <f t="shared" si="6"/>
        <v>4</v>
      </c>
      <c r="AF40" s="121">
        <f t="shared" si="6"/>
        <v>4</v>
      </c>
      <c r="AG40" s="90"/>
      <c r="AH40" s="74"/>
      <c r="AI40" s="76">
        <f t="shared" si="1"/>
        <v>0</v>
      </c>
      <c r="AJ40" s="76">
        <f>(AH40-C40-AI40)*Equipos!D40</f>
        <v>0</v>
      </c>
      <c r="AK40" s="23">
        <f t="shared" si="2"/>
        <v>0</v>
      </c>
      <c r="AL40" s="128">
        <f t="shared" si="3"/>
        <v>68</v>
      </c>
      <c r="AM40" s="91"/>
      <c r="AN40" s="91"/>
    </row>
    <row r="41" spans="1:40" s="6" customFormat="1" ht="12.75">
      <c r="A41" s="111">
        <f>Equipos!A41</f>
        <v>31</v>
      </c>
      <c r="B41" s="112" t="str">
        <f>Equipos!B41</f>
        <v>Nombre Equipo  31</v>
      </c>
      <c r="C41" s="73">
        <v>0</v>
      </c>
      <c r="D41" s="121">
        <f t="shared" si="9"/>
        <v>1</v>
      </c>
      <c r="E41" s="121">
        <f t="shared" si="9"/>
        <v>1</v>
      </c>
      <c r="F41" s="75"/>
      <c r="G41" s="121">
        <f t="shared" si="10"/>
        <v>1</v>
      </c>
      <c r="H41" s="121">
        <f t="shared" si="10"/>
        <v>1</v>
      </c>
      <c r="I41" s="121">
        <f t="shared" si="10"/>
        <v>1</v>
      </c>
      <c r="J41" s="121">
        <f t="shared" si="10"/>
        <v>1</v>
      </c>
      <c r="K41" s="121">
        <f t="shared" si="10"/>
        <v>1</v>
      </c>
      <c r="L41" s="121">
        <f t="shared" si="10"/>
        <v>1</v>
      </c>
      <c r="M41" s="121">
        <f t="shared" si="10"/>
        <v>1</v>
      </c>
      <c r="N41" s="121">
        <f t="shared" si="10"/>
        <v>3</v>
      </c>
      <c r="O41" s="121">
        <f t="shared" si="10"/>
        <v>3</v>
      </c>
      <c r="P41" s="121">
        <f t="shared" si="10"/>
        <v>2</v>
      </c>
      <c r="Q41" s="121">
        <f t="shared" si="10"/>
        <v>2</v>
      </c>
      <c r="R41" s="121">
        <f t="shared" si="10"/>
        <v>3</v>
      </c>
      <c r="S41" s="121">
        <f t="shared" si="10"/>
        <v>1</v>
      </c>
      <c r="T41" s="121">
        <f t="shared" si="10"/>
        <v>4</v>
      </c>
      <c r="U41" s="121">
        <f aca="true" t="shared" si="12" ref="U41:W50">INT((U$7+9.99)/10)</f>
        <v>1</v>
      </c>
      <c r="V41" s="121">
        <f t="shared" si="12"/>
        <v>2</v>
      </c>
      <c r="W41" s="121">
        <f t="shared" si="12"/>
        <v>3</v>
      </c>
      <c r="X41" s="121">
        <f t="shared" si="6"/>
        <v>7</v>
      </c>
      <c r="Y41" s="121">
        <f t="shared" si="6"/>
        <v>3</v>
      </c>
      <c r="Z41" s="121">
        <f t="shared" si="6"/>
        <v>3</v>
      </c>
      <c r="AA41" s="121">
        <f t="shared" si="6"/>
        <v>5</v>
      </c>
      <c r="AB41" s="121">
        <f t="shared" si="6"/>
        <v>1</v>
      </c>
      <c r="AC41" s="121">
        <f t="shared" si="6"/>
        <v>2</v>
      </c>
      <c r="AD41" s="121">
        <f t="shared" si="6"/>
        <v>6</v>
      </c>
      <c r="AE41" s="121">
        <f t="shared" si="6"/>
        <v>4</v>
      </c>
      <c r="AF41" s="121">
        <f t="shared" si="6"/>
        <v>4</v>
      </c>
      <c r="AG41" s="90"/>
      <c r="AH41" s="74"/>
      <c r="AI41" s="76">
        <f t="shared" si="1"/>
        <v>0</v>
      </c>
      <c r="AJ41" s="76">
        <f>(AH41-C41-AI41)*Equipos!D41</f>
        <v>0</v>
      </c>
      <c r="AK41" s="23">
        <f t="shared" si="2"/>
        <v>0</v>
      </c>
      <c r="AL41" s="128">
        <f t="shared" si="3"/>
        <v>68</v>
      </c>
      <c r="AM41" s="91"/>
      <c r="AN41" s="91"/>
    </row>
    <row r="42" spans="1:40" s="6" customFormat="1" ht="12.75">
      <c r="A42" s="111">
        <f>Equipos!A42</f>
        <v>32</v>
      </c>
      <c r="B42" s="112" t="str">
        <f>Equipos!B42</f>
        <v>Nombre Equipo  32</v>
      </c>
      <c r="C42" s="73">
        <v>0</v>
      </c>
      <c r="D42" s="121">
        <f t="shared" si="9"/>
        <v>1</v>
      </c>
      <c r="E42" s="121">
        <f t="shared" si="9"/>
        <v>1</v>
      </c>
      <c r="F42" s="75"/>
      <c r="G42" s="121">
        <f t="shared" si="10"/>
        <v>1</v>
      </c>
      <c r="H42" s="121">
        <f t="shared" si="10"/>
        <v>1</v>
      </c>
      <c r="I42" s="121">
        <f t="shared" si="10"/>
        <v>1</v>
      </c>
      <c r="J42" s="121">
        <f t="shared" si="10"/>
        <v>1</v>
      </c>
      <c r="K42" s="121">
        <f t="shared" si="10"/>
        <v>1</v>
      </c>
      <c r="L42" s="121">
        <f t="shared" si="10"/>
        <v>1</v>
      </c>
      <c r="M42" s="121">
        <f t="shared" si="10"/>
        <v>1</v>
      </c>
      <c r="N42" s="121">
        <f t="shared" si="10"/>
        <v>3</v>
      </c>
      <c r="O42" s="121">
        <f t="shared" si="10"/>
        <v>3</v>
      </c>
      <c r="P42" s="121">
        <f t="shared" si="10"/>
        <v>2</v>
      </c>
      <c r="Q42" s="121">
        <f t="shared" si="10"/>
        <v>2</v>
      </c>
      <c r="R42" s="121">
        <f t="shared" si="10"/>
        <v>3</v>
      </c>
      <c r="S42" s="121">
        <f t="shared" si="10"/>
        <v>1</v>
      </c>
      <c r="T42" s="121">
        <f t="shared" si="10"/>
        <v>4</v>
      </c>
      <c r="U42" s="121">
        <f t="shared" si="12"/>
        <v>1</v>
      </c>
      <c r="V42" s="121">
        <f t="shared" si="12"/>
        <v>2</v>
      </c>
      <c r="W42" s="121">
        <f t="shared" si="12"/>
        <v>3</v>
      </c>
      <c r="X42" s="121">
        <f t="shared" si="6"/>
        <v>7</v>
      </c>
      <c r="Y42" s="121">
        <f t="shared" si="6"/>
        <v>3</v>
      </c>
      <c r="Z42" s="121">
        <f t="shared" si="6"/>
        <v>3</v>
      </c>
      <c r="AA42" s="121">
        <f t="shared" si="6"/>
        <v>5</v>
      </c>
      <c r="AB42" s="121">
        <f t="shared" si="6"/>
        <v>1</v>
      </c>
      <c r="AC42" s="121">
        <f t="shared" si="6"/>
        <v>2</v>
      </c>
      <c r="AD42" s="121">
        <f t="shared" si="6"/>
        <v>6</v>
      </c>
      <c r="AE42" s="121">
        <f t="shared" si="6"/>
        <v>4</v>
      </c>
      <c r="AF42" s="121">
        <f t="shared" si="6"/>
        <v>4</v>
      </c>
      <c r="AG42" s="90"/>
      <c r="AH42" s="74"/>
      <c r="AI42" s="76">
        <f t="shared" si="1"/>
        <v>0</v>
      </c>
      <c r="AJ42" s="76">
        <f>(AH42-C42-AI42)*Equipos!D42</f>
        <v>0</v>
      </c>
      <c r="AK42" s="23">
        <f t="shared" si="2"/>
        <v>0</v>
      </c>
      <c r="AL42" s="128">
        <f t="shared" si="3"/>
        <v>68</v>
      </c>
      <c r="AM42" s="91"/>
      <c r="AN42" s="91"/>
    </row>
    <row r="43" spans="1:40" s="6" customFormat="1" ht="12.75">
      <c r="A43" s="111">
        <f>Equipos!A43</f>
        <v>33</v>
      </c>
      <c r="B43" s="112" t="str">
        <f>Equipos!B43</f>
        <v>Nombre Equipo  33</v>
      </c>
      <c r="C43" s="73">
        <v>0</v>
      </c>
      <c r="D43" s="121">
        <f t="shared" si="9"/>
        <v>1</v>
      </c>
      <c r="E43" s="121">
        <f t="shared" si="9"/>
        <v>1</v>
      </c>
      <c r="F43" s="75"/>
      <c r="G43" s="121">
        <f aca="true" t="shared" si="13" ref="G43:T50">INT((G$7+9.99)/10)</f>
        <v>1</v>
      </c>
      <c r="H43" s="121">
        <f t="shared" si="13"/>
        <v>1</v>
      </c>
      <c r="I43" s="121">
        <f t="shared" si="13"/>
        <v>1</v>
      </c>
      <c r="J43" s="121">
        <f t="shared" si="13"/>
        <v>1</v>
      </c>
      <c r="K43" s="121">
        <f t="shared" si="13"/>
        <v>1</v>
      </c>
      <c r="L43" s="121">
        <f t="shared" si="13"/>
        <v>1</v>
      </c>
      <c r="M43" s="121">
        <f t="shared" si="13"/>
        <v>1</v>
      </c>
      <c r="N43" s="121">
        <f t="shared" si="13"/>
        <v>3</v>
      </c>
      <c r="O43" s="121">
        <f t="shared" si="13"/>
        <v>3</v>
      </c>
      <c r="P43" s="121">
        <f t="shared" si="13"/>
        <v>2</v>
      </c>
      <c r="Q43" s="121">
        <f t="shared" si="13"/>
        <v>2</v>
      </c>
      <c r="R43" s="121">
        <f t="shared" si="13"/>
        <v>3</v>
      </c>
      <c r="S43" s="121">
        <f t="shared" si="13"/>
        <v>1</v>
      </c>
      <c r="T43" s="121">
        <f t="shared" si="13"/>
        <v>4</v>
      </c>
      <c r="U43" s="121">
        <f t="shared" si="12"/>
        <v>1</v>
      </c>
      <c r="V43" s="121">
        <f t="shared" si="12"/>
        <v>2</v>
      </c>
      <c r="W43" s="121">
        <f t="shared" si="12"/>
        <v>3</v>
      </c>
      <c r="X43" s="121">
        <f aca="true" t="shared" si="14" ref="X43:AF50">INT((X$7+9.99)/10)</f>
        <v>7</v>
      </c>
      <c r="Y43" s="121">
        <f t="shared" si="14"/>
        <v>3</v>
      </c>
      <c r="Z43" s="121">
        <f t="shared" si="14"/>
        <v>3</v>
      </c>
      <c r="AA43" s="121">
        <f t="shared" si="14"/>
        <v>5</v>
      </c>
      <c r="AB43" s="121">
        <f t="shared" si="14"/>
        <v>1</v>
      </c>
      <c r="AC43" s="121">
        <f t="shared" si="14"/>
        <v>2</v>
      </c>
      <c r="AD43" s="121">
        <f t="shared" si="14"/>
        <v>6</v>
      </c>
      <c r="AE43" s="121">
        <f t="shared" si="14"/>
        <v>4</v>
      </c>
      <c r="AF43" s="121">
        <f t="shared" si="14"/>
        <v>4</v>
      </c>
      <c r="AG43" s="90"/>
      <c r="AH43" s="74"/>
      <c r="AI43" s="76">
        <f t="shared" si="1"/>
        <v>0</v>
      </c>
      <c r="AJ43" s="76">
        <f>(AH43-C43-AI43)*Equipos!D43</f>
        <v>0</v>
      </c>
      <c r="AK43" s="23">
        <f t="shared" si="2"/>
        <v>0</v>
      </c>
      <c r="AL43" s="128">
        <f t="shared" si="3"/>
        <v>68</v>
      </c>
      <c r="AM43" s="91"/>
      <c r="AN43" s="91"/>
    </row>
    <row r="44" spans="1:40" s="6" customFormat="1" ht="12.75">
      <c r="A44" s="111">
        <f>Equipos!A44</f>
        <v>34</v>
      </c>
      <c r="B44" s="112" t="str">
        <f>Equipos!B44</f>
        <v>Nombre Equipo  34</v>
      </c>
      <c r="C44" s="73">
        <v>0</v>
      </c>
      <c r="D44" s="121">
        <f t="shared" si="9"/>
        <v>1</v>
      </c>
      <c r="E44" s="121">
        <f t="shared" si="9"/>
        <v>1</v>
      </c>
      <c r="F44" s="75"/>
      <c r="G44" s="121">
        <f t="shared" si="13"/>
        <v>1</v>
      </c>
      <c r="H44" s="121">
        <f t="shared" si="13"/>
        <v>1</v>
      </c>
      <c r="I44" s="121">
        <f t="shared" si="13"/>
        <v>1</v>
      </c>
      <c r="J44" s="121">
        <f t="shared" si="13"/>
        <v>1</v>
      </c>
      <c r="K44" s="121">
        <f t="shared" si="13"/>
        <v>1</v>
      </c>
      <c r="L44" s="121">
        <f t="shared" si="13"/>
        <v>1</v>
      </c>
      <c r="M44" s="121">
        <f t="shared" si="13"/>
        <v>1</v>
      </c>
      <c r="N44" s="121">
        <f t="shared" si="13"/>
        <v>3</v>
      </c>
      <c r="O44" s="121">
        <f t="shared" si="13"/>
        <v>3</v>
      </c>
      <c r="P44" s="121">
        <f t="shared" si="13"/>
        <v>2</v>
      </c>
      <c r="Q44" s="121">
        <f t="shared" si="13"/>
        <v>2</v>
      </c>
      <c r="R44" s="121">
        <f t="shared" si="13"/>
        <v>3</v>
      </c>
      <c r="S44" s="121">
        <f t="shared" si="13"/>
        <v>1</v>
      </c>
      <c r="T44" s="121">
        <f t="shared" si="13"/>
        <v>4</v>
      </c>
      <c r="U44" s="121">
        <f t="shared" si="12"/>
        <v>1</v>
      </c>
      <c r="V44" s="121">
        <f t="shared" si="12"/>
        <v>2</v>
      </c>
      <c r="W44" s="121">
        <f t="shared" si="12"/>
        <v>3</v>
      </c>
      <c r="X44" s="121">
        <f t="shared" si="14"/>
        <v>7</v>
      </c>
      <c r="Y44" s="121">
        <f t="shared" si="14"/>
        <v>3</v>
      </c>
      <c r="Z44" s="121">
        <f t="shared" si="14"/>
        <v>3</v>
      </c>
      <c r="AA44" s="121">
        <f t="shared" si="14"/>
        <v>5</v>
      </c>
      <c r="AB44" s="121">
        <f t="shared" si="14"/>
        <v>1</v>
      </c>
      <c r="AC44" s="121">
        <f t="shared" si="14"/>
        <v>2</v>
      </c>
      <c r="AD44" s="121">
        <f t="shared" si="14"/>
        <v>6</v>
      </c>
      <c r="AE44" s="121">
        <f t="shared" si="14"/>
        <v>4</v>
      </c>
      <c r="AF44" s="121">
        <f t="shared" si="14"/>
        <v>4</v>
      </c>
      <c r="AG44" s="90"/>
      <c r="AH44" s="74"/>
      <c r="AI44" s="76">
        <f t="shared" si="1"/>
        <v>0</v>
      </c>
      <c r="AJ44" s="76">
        <f>(AH44-C44-AI44)*Equipos!D44</f>
        <v>0</v>
      </c>
      <c r="AK44" s="23">
        <f t="shared" si="2"/>
        <v>0</v>
      </c>
      <c r="AL44" s="128">
        <f t="shared" si="3"/>
        <v>68</v>
      </c>
      <c r="AM44" s="91"/>
      <c r="AN44" s="91"/>
    </row>
    <row r="45" spans="1:40" s="6" customFormat="1" ht="12.75">
      <c r="A45" s="111">
        <f>Equipos!A45</f>
        <v>35</v>
      </c>
      <c r="B45" s="112" t="str">
        <f>Equipos!B45</f>
        <v>Nombre Equipo  35</v>
      </c>
      <c r="C45" s="73">
        <v>0</v>
      </c>
      <c r="D45" s="121">
        <f t="shared" si="9"/>
        <v>1</v>
      </c>
      <c r="E45" s="121">
        <f t="shared" si="9"/>
        <v>1</v>
      </c>
      <c r="F45" s="75"/>
      <c r="G45" s="121">
        <f t="shared" si="13"/>
        <v>1</v>
      </c>
      <c r="H45" s="121">
        <f t="shared" si="13"/>
        <v>1</v>
      </c>
      <c r="I45" s="121">
        <f t="shared" si="13"/>
        <v>1</v>
      </c>
      <c r="J45" s="121">
        <f t="shared" si="13"/>
        <v>1</v>
      </c>
      <c r="K45" s="121">
        <f t="shared" si="13"/>
        <v>1</v>
      </c>
      <c r="L45" s="121">
        <f t="shared" si="13"/>
        <v>1</v>
      </c>
      <c r="M45" s="121">
        <f t="shared" si="13"/>
        <v>1</v>
      </c>
      <c r="N45" s="121">
        <f t="shared" si="13"/>
        <v>3</v>
      </c>
      <c r="O45" s="121">
        <f t="shared" si="13"/>
        <v>3</v>
      </c>
      <c r="P45" s="121">
        <f t="shared" si="13"/>
        <v>2</v>
      </c>
      <c r="Q45" s="121">
        <f t="shared" si="13"/>
        <v>2</v>
      </c>
      <c r="R45" s="121">
        <f t="shared" si="13"/>
        <v>3</v>
      </c>
      <c r="S45" s="121">
        <f t="shared" si="13"/>
        <v>1</v>
      </c>
      <c r="T45" s="121">
        <f t="shared" si="13"/>
        <v>4</v>
      </c>
      <c r="U45" s="121">
        <f t="shared" si="12"/>
        <v>1</v>
      </c>
      <c r="V45" s="121">
        <f t="shared" si="12"/>
        <v>2</v>
      </c>
      <c r="W45" s="121">
        <f t="shared" si="12"/>
        <v>3</v>
      </c>
      <c r="X45" s="121">
        <f t="shared" si="14"/>
        <v>7</v>
      </c>
      <c r="Y45" s="121">
        <f t="shared" si="14"/>
        <v>3</v>
      </c>
      <c r="Z45" s="121">
        <f t="shared" si="14"/>
        <v>3</v>
      </c>
      <c r="AA45" s="121">
        <f t="shared" si="14"/>
        <v>5</v>
      </c>
      <c r="AB45" s="121">
        <f t="shared" si="14"/>
        <v>1</v>
      </c>
      <c r="AC45" s="121">
        <f t="shared" si="14"/>
        <v>2</v>
      </c>
      <c r="AD45" s="121">
        <f t="shared" si="14"/>
        <v>6</v>
      </c>
      <c r="AE45" s="121">
        <f t="shared" si="14"/>
        <v>4</v>
      </c>
      <c r="AF45" s="121">
        <f t="shared" si="14"/>
        <v>4</v>
      </c>
      <c r="AG45" s="90"/>
      <c r="AH45" s="74"/>
      <c r="AI45" s="76">
        <f t="shared" si="1"/>
        <v>0</v>
      </c>
      <c r="AJ45" s="76">
        <f>(AH45-C45-AI45)*Equipos!D45</f>
        <v>0</v>
      </c>
      <c r="AK45" s="23">
        <f t="shared" si="2"/>
        <v>0</v>
      </c>
      <c r="AL45" s="128">
        <f t="shared" si="3"/>
        <v>68</v>
      </c>
      <c r="AM45" s="91"/>
      <c r="AN45" s="91"/>
    </row>
    <row r="46" spans="1:40" s="6" customFormat="1" ht="12.75">
      <c r="A46" s="111">
        <f>Equipos!A46</f>
        <v>36</v>
      </c>
      <c r="B46" s="112" t="str">
        <f>Equipos!B46</f>
        <v>Nombre Equipo  36</v>
      </c>
      <c r="C46" s="73">
        <v>0</v>
      </c>
      <c r="D46" s="121">
        <f t="shared" si="9"/>
        <v>1</v>
      </c>
      <c r="E46" s="121">
        <f t="shared" si="9"/>
        <v>1</v>
      </c>
      <c r="F46" s="75"/>
      <c r="G46" s="121">
        <f t="shared" si="13"/>
        <v>1</v>
      </c>
      <c r="H46" s="121">
        <f t="shared" si="13"/>
        <v>1</v>
      </c>
      <c r="I46" s="121">
        <f t="shared" si="13"/>
        <v>1</v>
      </c>
      <c r="J46" s="121">
        <f t="shared" si="13"/>
        <v>1</v>
      </c>
      <c r="K46" s="121">
        <f t="shared" si="13"/>
        <v>1</v>
      </c>
      <c r="L46" s="121">
        <f t="shared" si="13"/>
        <v>1</v>
      </c>
      <c r="M46" s="121">
        <f t="shared" si="13"/>
        <v>1</v>
      </c>
      <c r="N46" s="121">
        <f t="shared" si="13"/>
        <v>3</v>
      </c>
      <c r="O46" s="121">
        <f t="shared" si="13"/>
        <v>3</v>
      </c>
      <c r="P46" s="121">
        <f t="shared" si="13"/>
        <v>2</v>
      </c>
      <c r="Q46" s="121">
        <f t="shared" si="13"/>
        <v>2</v>
      </c>
      <c r="R46" s="121">
        <f t="shared" si="13"/>
        <v>3</v>
      </c>
      <c r="S46" s="121">
        <f t="shared" si="13"/>
        <v>1</v>
      </c>
      <c r="T46" s="121">
        <f t="shared" si="13"/>
        <v>4</v>
      </c>
      <c r="U46" s="121">
        <f t="shared" si="12"/>
        <v>1</v>
      </c>
      <c r="V46" s="121">
        <f t="shared" si="12"/>
        <v>2</v>
      </c>
      <c r="W46" s="121">
        <f t="shared" si="12"/>
        <v>3</v>
      </c>
      <c r="X46" s="121">
        <f t="shared" si="14"/>
        <v>7</v>
      </c>
      <c r="Y46" s="121">
        <f t="shared" si="14"/>
        <v>3</v>
      </c>
      <c r="Z46" s="121">
        <f t="shared" si="14"/>
        <v>3</v>
      </c>
      <c r="AA46" s="121">
        <f t="shared" si="14"/>
        <v>5</v>
      </c>
      <c r="AB46" s="121">
        <f t="shared" si="14"/>
        <v>1</v>
      </c>
      <c r="AC46" s="121">
        <f t="shared" si="14"/>
        <v>2</v>
      </c>
      <c r="AD46" s="121">
        <f t="shared" si="14"/>
        <v>6</v>
      </c>
      <c r="AE46" s="121">
        <f t="shared" si="14"/>
        <v>4</v>
      </c>
      <c r="AF46" s="121">
        <f t="shared" si="14"/>
        <v>4</v>
      </c>
      <c r="AG46" s="90"/>
      <c r="AH46" s="74"/>
      <c r="AI46" s="76">
        <f t="shared" si="1"/>
        <v>0</v>
      </c>
      <c r="AJ46" s="76">
        <f>(AH46-C46-AI46)*Equipos!D46</f>
        <v>0</v>
      </c>
      <c r="AK46" s="23">
        <f t="shared" si="2"/>
        <v>0</v>
      </c>
      <c r="AL46" s="128">
        <f t="shared" si="3"/>
        <v>68</v>
      </c>
      <c r="AM46" s="91"/>
      <c r="AN46" s="91"/>
    </row>
    <row r="47" spans="1:40" s="6" customFormat="1" ht="12.75">
      <c r="A47" s="111">
        <f>Equipos!A47</f>
        <v>37</v>
      </c>
      <c r="B47" s="112" t="str">
        <f>Equipos!B47</f>
        <v>Nombre Equipo  37</v>
      </c>
      <c r="C47" s="73">
        <v>0</v>
      </c>
      <c r="D47" s="121">
        <f t="shared" si="9"/>
        <v>1</v>
      </c>
      <c r="E47" s="121">
        <f t="shared" si="9"/>
        <v>1</v>
      </c>
      <c r="F47" s="75"/>
      <c r="G47" s="121">
        <f t="shared" si="13"/>
        <v>1</v>
      </c>
      <c r="H47" s="121">
        <f t="shared" si="13"/>
        <v>1</v>
      </c>
      <c r="I47" s="121">
        <f t="shared" si="13"/>
        <v>1</v>
      </c>
      <c r="J47" s="121">
        <f t="shared" si="13"/>
        <v>1</v>
      </c>
      <c r="K47" s="121">
        <f t="shared" si="13"/>
        <v>1</v>
      </c>
      <c r="L47" s="121">
        <f t="shared" si="13"/>
        <v>1</v>
      </c>
      <c r="M47" s="121">
        <f t="shared" si="13"/>
        <v>1</v>
      </c>
      <c r="N47" s="121">
        <f t="shared" si="13"/>
        <v>3</v>
      </c>
      <c r="O47" s="121">
        <f t="shared" si="13"/>
        <v>3</v>
      </c>
      <c r="P47" s="121">
        <f t="shared" si="13"/>
        <v>2</v>
      </c>
      <c r="Q47" s="121">
        <f t="shared" si="13"/>
        <v>2</v>
      </c>
      <c r="R47" s="121">
        <f t="shared" si="13"/>
        <v>3</v>
      </c>
      <c r="S47" s="121">
        <f t="shared" si="13"/>
        <v>1</v>
      </c>
      <c r="T47" s="121">
        <f t="shared" si="13"/>
        <v>4</v>
      </c>
      <c r="U47" s="121">
        <f t="shared" si="12"/>
        <v>1</v>
      </c>
      <c r="V47" s="121">
        <f t="shared" si="12"/>
        <v>2</v>
      </c>
      <c r="W47" s="121">
        <f t="shared" si="12"/>
        <v>3</v>
      </c>
      <c r="X47" s="121">
        <f t="shared" si="14"/>
        <v>7</v>
      </c>
      <c r="Y47" s="121">
        <f t="shared" si="14"/>
        <v>3</v>
      </c>
      <c r="Z47" s="121">
        <f t="shared" si="14"/>
        <v>3</v>
      </c>
      <c r="AA47" s="121">
        <f t="shared" si="14"/>
        <v>5</v>
      </c>
      <c r="AB47" s="121">
        <f t="shared" si="14"/>
        <v>1</v>
      </c>
      <c r="AC47" s="121">
        <f t="shared" si="14"/>
        <v>2</v>
      </c>
      <c r="AD47" s="121">
        <f t="shared" si="14"/>
        <v>6</v>
      </c>
      <c r="AE47" s="121">
        <f t="shared" si="14"/>
        <v>4</v>
      </c>
      <c r="AF47" s="121">
        <f t="shared" si="14"/>
        <v>4</v>
      </c>
      <c r="AG47" s="90"/>
      <c r="AH47" s="74"/>
      <c r="AI47" s="76">
        <f t="shared" si="1"/>
        <v>0</v>
      </c>
      <c r="AJ47" s="76">
        <f>(AH47-C47-AI47)*Equipos!D47</f>
        <v>0</v>
      </c>
      <c r="AK47" s="23">
        <f t="shared" si="2"/>
        <v>0</v>
      </c>
      <c r="AL47" s="128">
        <f t="shared" si="3"/>
        <v>68</v>
      </c>
      <c r="AM47" s="91"/>
      <c r="AN47" s="91"/>
    </row>
    <row r="48" spans="1:40" s="6" customFormat="1" ht="12.75">
      <c r="A48" s="111">
        <f>Equipos!A48</f>
        <v>38</v>
      </c>
      <c r="B48" s="112" t="str">
        <f>Equipos!B48</f>
        <v>Nombre Equipo  38</v>
      </c>
      <c r="C48" s="73">
        <v>0</v>
      </c>
      <c r="D48" s="121">
        <f t="shared" si="9"/>
        <v>1</v>
      </c>
      <c r="E48" s="121">
        <f t="shared" si="9"/>
        <v>1</v>
      </c>
      <c r="F48" s="75"/>
      <c r="G48" s="121">
        <f t="shared" si="13"/>
        <v>1</v>
      </c>
      <c r="H48" s="121">
        <f t="shared" si="13"/>
        <v>1</v>
      </c>
      <c r="I48" s="121">
        <f t="shared" si="13"/>
        <v>1</v>
      </c>
      <c r="J48" s="121">
        <f t="shared" si="13"/>
        <v>1</v>
      </c>
      <c r="K48" s="121">
        <f t="shared" si="13"/>
        <v>1</v>
      </c>
      <c r="L48" s="121">
        <f t="shared" si="13"/>
        <v>1</v>
      </c>
      <c r="M48" s="121">
        <f t="shared" si="13"/>
        <v>1</v>
      </c>
      <c r="N48" s="121">
        <f t="shared" si="13"/>
        <v>3</v>
      </c>
      <c r="O48" s="121">
        <f t="shared" si="13"/>
        <v>3</v>
      </c>
      <c r="P48" s="121">
        <f t="shared" si="13"/>
        <v>2</v>
      </c>
      <c r="Q48" s="121">
        <f t="shared" si="13"/>
        <v>2</v>
      </c>
      <c r="R48" s="121">
        <f t="shared" si="13"/>
        <v>3</v>
      </c>
      <c r="S48" s="121">
        <f t="shared" si="13"/>
        <v>1</v>
      </c>
      <c r="T48" s="121">
        <f t="shared" si="13"/>
        <v>4</v>
      </c>
      <c r="U48" s="121">
        <f t="shared" si="12"/>
        <v>1</v>
      </c>
      <c r="V48" s="121">
        <f t="shared" si="12"/>
        <v>2</v>
      </c>
      <c r="W48" s="121">
        <f t="shared" si="12"/>
        <v>3</v>
      </c>
      <c r="X48" s="121">
        <f t="shared" si="14"/>
        <v>7</v>
      </c>
      <c r="Y48" s="121">
        <f t="shared" si="14"/>
        <v>3</v>
      </c>
      <c r="Z48" s="121">
        <f t="shared" si="14"/>
        <v>3</v>
      </c>
      <c r="AA48" s="121">
        <f t="shared" si="14"/>
        <v>5</v>
      </c>
      <c r="AB48" s="121">
        <f t="shared" si="14"/>
        <v>1</v>
      </c>
      <c r="AC48" s="121">
        <f t="shared" si="14"/>
        <v>2</v>
      </c>
      <c r="AD48" s="121">
        <f t="shared" si="14"/>
        <v>6</v>
      </c>
      <c r="AE48" s="121">
        <f t="shared" si="14"/>
        <v>4</v>
      </c>
      <c r="AF48" s="121">
        <f t="shared" si="14"/>
        <v>4</v>
      </c>
      <c r="AG48" s="90"/>
      <c r="AH48" s="74"/>
      <c r="AI48" s="76">
        <f t="shared" si="1"/>
        <v>0</v>
      </c>
      <c r="AJ48" s="76">
        <f>(AH48-C48-AI48)*Equipos!D48</f>
        <v>0</v>
      </c>
      <c r="AK48" s="23">
        <f t="shared" si="2"/>
        <v>0</v>
      </c>
      <c r="AL48" s="128">
        <f t="shared" si="3"/>
        <v>68</v>
      </c>
      <c r="AM48" s="91"/>
      <c r="AN48" s="91"/>
    </row>
    <row r="49" spans="1:40" s="6" customFormat="1" ht="12.75">
      <c r="A49" s="111">
        <f>Equipos!A49</f>
        <v>39</v>
      </c>
      <c r="B49" s="112" t="str">
        <f>Equipos!B49</f>
        <v>Nombre Equipo  39</v>
      </c>
      <c r="C49" s="73">
        <v>0</v>
      </c>
      <c r="D49" s="121">
        <f t="shared" si="9"/>
        <v>1</v>
      </c>
      <c r="E49" s="121">
        <f t="shared" si="9"/>
        <v>1</v>
      </c>
      <c r="F49" s="75"/>
      <c r="G49" s="121">
        <f t="shared" si="13"/>
        <v>1</v>
      </c>
      <c r="H49" s="121">
        <f t="shared" si="13"/>
        <v>1</v>
      </c>
      <c r="I49" s="121">
        <f t="shared" si="13"/>
        <v>1</v>
      </c>
      <c r="J49" s="121">
        <f t="shared" si="13"/>
        <v>1</v>
      </c>
      <c r="K49" s="121">
        <f t="shared" si="13"/>
        <v>1</v>
      </c>
      <c r="L49" s="121">
        <f t="shared" si="13"/>
        <v>1</v>
      </c>
      <c r="M49" s="121">
        <f t="shared" si="13"/>
        <v>1</v>
      </c>
      <c r="N49" s="121">
        <f t="shared" si="13"/>
        <v>3</v>
      </c>
      <c r="O49" s="121">
        <f t="shared" si="13"/>
        <v>3</v>
      </c>
      <c r="P49" s="121">
        <f t="shared" si="13"/>
        <v>2</v>
      </c>
      <c r="Q49" s="121">
        <f t="shared" si="13"/>
        <v>2</v>
      </c>
      <c r="R49" s="121">
        <f t="shared" si="13"/>
        <v>3</v>
      </c>
      <c r="S49" s="121">
        <f t="shared" si="13"/>
        <v>1</v>
      </c>
      <c r="T49" s="121">
        <f t="shared" si="13"/>
        <v>4</v>
      </c>
      <c r="U49" s="121">
        <f t="shared" si="12"/>
        <v>1</v>
      </c>
      <c r="V49" s="121">
        <f t="shared" si="12"/>
        <v>2</v>
      </c>
      <c r="W49" s="121">
        <f t="shared" si="12"/>
        <v>3</v>
      </c>
      <c r="X49" s="121">
        <f t="shared" si="14"/>
        <v>7</v>
      </c>
      <c r="Y49" s="121">
        <f t="shared" si="14"/>
        <v>3</v>
      </c>
      <c r="Z49" s="121">
        <f t="shared" si="14"/>
        <v>3</v>
      </c>
      <c r="AA49" s="121">
        <f t="shared" si="14"/>
        <v>5</v>
      </c>
      <c r="AB49" s="121">
        <f t="shared" si="14"/>
        <v>1</v>
      </c>
      <c r="AC49" s="121">
        <f t="shared" si="14"/>
        <v>2</v>
      </c>
      <c r="AD49" s="121">
        <f t="shared" si="14"/>
        <v>6</v>
      </c>
      <c r="AE49" s="121">
        <f t="shared" si="14"/>
        <v>4</v>
      </c>
      <c r="AF49" s="121">
        <f t="shared" si="14"/>
        <v>4</v>
      </c>
      <c r="AG49" s="90"/>
      <c r="AH49" s="74"/>
      <c r="AI49" s="76">
        <f t="shared" si="1"/>
        <v>0</v>
      </c>
      <c r="AJ49" s="76">
        <f>(AH49-C49-AI49)*Equipos!D49</f>
        <v>0</v>
      </c>
      <c r="AK49" s="23">
        <f t="shared" si="2"/>
        <v>0</v>
      </c>
      <c r="AL49" s="128">
        <f t="shared" si="3"/>
        <v>68</v>
      </c>
      <c r="AM49" s="91"/>
      <c r="AN49" s="91"/>
    </row>
    <row r="50" spans="1:40" s="6" customFormat="1" ht="12.75">
      <c r="A50" s="111">
        <f>Equipos!A50</f>
        <v>40</v>
      </c>
      <c r="B50" s="112" t="str">
        <f>Equipos!B50</f>
        <v>Nombre Equipo  40</v>
      </c>
      <c r="C50" s="73">
        <v>0</v>
      </c>
      <c r="D50" s="121">
        <f t="shared" si="9"/>
        <v>1</v>
      </c>
      <c r="E50" s="121">
        <f t="shared" si="9"/>
        <v>1</v>
      </c>
      <c r="F50" s="75"/>
      <c r="G50" s="121">
        <f t="shared" si="13"/>
        <v>1</v>
      </c>
      <c r="H50" s="121">
        <f t="shared" si="13"/>
        <v>1</v>
      </c>
      <c r="I50" s="121">
        <f t="shared" si="13"/>
        <v>1</v>
      </c>
      <c r="J50" s="121">
        <f t="shared" si="13"/>
        <v>1</v>
      </c>
      <c r="K50" s="121">
        <f t="shared" si="13"/>
        <v>1</v>
      </c>
      <c r="L50" s="121">
        <f t="shared" si="13"/>
        <v>1</v>
      </c>
      <c r="M50" s="121">
        <f t="shared" si="13"/>
        <v>1</v>
      </c>
      <c r="N50" s="121">
        <f t="shared" si="13"/>
        <v>3</v>
      </c>
      <c r="O50" s="121">
        <f t="shared" si="13"/>
        <v>3</v>
      </c>
      <c r="P50" s="121">
        <f t="shared" si="13"/>
        <v>2</v>
      </c>
      <c r="Q50" s="121">
        <f t="shared" si="13"/>
        <v>2</v>
      </c>
      <c r="R50" s="121">
        <f t="shared" si="13"/>
        <v>3</v>
      </c>
      <c r="S50" s="121">
        <f t="shared" si="13"/>
        <v>1</v>
      </c>
      <c r="T50" s="121">
        <f t="shared" si="13"/>
        <v>4</v>
      </c>
      <c r="U50" s="121">
        <f t="shared" si="12"/>
        <v>1</v>
      </c>
      <c r="V50" s="121">
        <f t="shared" si="12"/>
        <v>2</v>
      </c>
      <c r="W50" s="121">
        <f t="shared" si="12"/>
        <v>3</v>
      </c>
      <c r="X50" s="121">
        <f t="shared" si="14"/>
        <v>7</v>
      </c>
      <c r="Y50" s="121">
        <f t="shared" si="14"/>
        <v>3</v>
      </c>
      <c r="Z50" s="121">
        <f t="shared" si="14"/>
        <v>3</v>
      </c>
      <c r="AA50" s="121">
        <f t="shared" si="14"/>
        <v>5</v>
      </c>
      <c r="AB50" s="121">
        <f t="shared" si="14"/>
        <v>1</v>
      </c>
      <c r="AC50" s="121">
        <f t="shared" si="14"/>
        <v>2</v>
      </c>
      <c r="AD50" s="121">
        <f t="shared" si="14"/>
        <v>6</v>
      </c>
      <c r="AE50" s="121">
        <f t="shared" si="14"/>
        <v>4</v>
      </c>
      <c r="AF50" s="121">
        <f t="shared" si="14"/>
        <v>4</v>
      </c>
      <c r="AG50" s="90"/>
      <c r="AH50" s="74"/>
      <c r="AI50" s="76">
        <f t="shared" si="1"/>
        <v>0</v>
      </c>
      <c r="AJ50" s="76">
        <f>(AH50-C50-AI50)*Equipos!D50</f>
        <v>0</v>
      </c>
      <c r="AK50" s="23">
        <f t="shared" si="2"/>
        <v>0</v>
      </c>
      <c r="AL50" s="128">
        <f t="shared" si="3"/>
        <v>68</v>
      </c>
      <c r="AM50" s="91"/>
      <c r="AN50" s="91"/>
    </row>
    <row r="53" spans="1:38" ht="12.75">
      <c r="A53" s="127" t="s">
        <v>76</v>
      </c>
      <c r="B53" s="127"/>
      <c r="D53" s="55" t="s">
        <v>75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H53" s="55" t="s">
        <v>18</v>
      </c>
      <c r="AI53" s="55"/>
      <c r="AJ53" s="55"/>
      <c r="AK53" s="55"/>
      <c r="AL53" s="55"/>
    </row>
    <row r="54" spans="1:38" ht="12.75">
      <c r="A54" s="164" t="s">
        <v>51</v>
      </c>
      <c r="B54" s="165"/>
      <c r="D54" s="96" t="s">
        <v>110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8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9"/>
      <c r="AC54" s="99"/>
      <c r="AD54" s="99"/>
      <c r="AE54" s="99"/>
      <c r="AF54" s="99"/>
      <c r="AH54" s="103" t="s">
        <v>28</v>
      </c>
      <c r="AI54" s="97"/>
      <c r="AJ54" s="104"/>
      <c r="AK54" s="105"/>
      <c r="AL54" s="99"/>
    </row>
    <row r="55" spans="1:38" ht="12.75">
      <c r="A55" s="166"/>
      <c r="B55" s="167"/>
      <c r="D55" s="124" t="s">
        <v>77</v>
      </c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3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5"/>
      <c r="AC55" s="125"/>
      <c r="AD55" s="125"/>
      <c r="AE55" s="125"/>
      <c r="AF55" s="125"/>
      <c r="AH55" s="106" t="s">
        <v>27</v>
      </c>
      <c r="AI55" s="100"/>
      <c r="AJ55" s="107"/>
      <c r="AK55" s="108"/>
      <c r="AL55" s="102"/>
    </row>
    <row r="56" spans="4:32" ht="12.75">
      <c r="D56" s="124" t="s">
        <v>78</v>
      </c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3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5"/>
      <c r="AC56" s="125"/>
      <c r="AD56" s="125"/>
      <c r="AE56" s="125"/>
      <c r="AF56" s="125"/>
    </row>
    <row r="57" spans="4:32" ht="12.75">
      <c r="D57" s="124" t="s">
        <v>79</v>
      </c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3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5"/>
      <c r="AC57" s="125"/>
      <c r="AD57" s="125"/>
      <c r="AE57" s="125"/>
      <c r="AF57" s="125"/>
    </row>
    <row r="58" spans="4:32" ht="12.75">
      <c r="D58" s="126" t="s">
        <v>80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1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2"/>
      <c r="AC58" s="102"/>
      <c r="AD58" s="102"/>
      <c r="AE58" s="102"/>
      <c r="AF58" s="102"/>
    </row>
    <row r="61" spans="4:24" ht="11.25">
      <c r="D61" s="131" t="s">
        <v>100</v>
      </c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</row>
    <row r="62" spans="4:24" ht="11.25">
      <c r="D62" s="132" t="s">
        <v>104</v>
      </c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4"/>
    </row>
    <row r="63" spans="4:24" ht="11.25">
      <c r="D63" s="135" t="s">
        <v>105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136"/>
    </row>
    <row r="64" spans="4:24" ht="11.25">
      <c r="D64" s="135" t="s">
        <v>101</v>
      </c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136"/>
    </row>
    <row r="65" spans="4:24" ht="11.25">
      <c r="D65" s="135" t="s">
        <v>107</v>
      </c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136"/>
    </row>
    <row r="66" spans="4:24" ht="11.25">
      <c r="D66" s="135" t="s">
        <v>102</v>
      </c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136"/>
    </row>
    <row r="67" spans="4:24" ht="11.25">
      <c r="D67" s="135" t="s">
        <v>108</v>
      </c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136"/>
    </row>
    <row r="68" spans="4:24" ht="11.25">
      <c r="D68" s="135" t="s">
        <v>103</v>
      </c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136"/>
    </row>
    <row r="69" spans="4:24" ht="11.25">
      <c r="D69" s="137" t="s">
        <v>106</v>
      </c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9"/>
    </row>
    <row r="70" ht="11.25">
      <c r="D70" s="129"/>
    </row>
    <row r="71" ht="11.25">
      <c r="D71" s="129"/>
    </row>
    <row r="72" ht="11.25">
      <c r="D72" s="140" t="s">
        <v>109</v>
      </c>
    </row>
  </sheetData>
  <mergeCells count="1">
    <mergeCell ref="A54:B55"/>
  </mergeCells>
  <conditionalFormatting sqref="AI11:AJ50">
    <cfRule type="cellIs" priority="1" dxfId="0" operator="equal" stopIfTrue="1">
      <formula>0</formula>
    </cfRule>
  </conditionalFormatting>
  <conditionalFormatting sqref="D11:E50 F24:N24 F13 G11:AB14 H23:N23 G15:G23 H15:Y22 O23:Y24 G25:Y50 Z15:AB50 AC11:AF50">
    <cfRule type="cellIs" priority="2" dxfId="1" operator="greaterThan" stopIfTrue="1">
      <formula>0</formula>
    </cfRule>
  </conditionalFormatting>
  <conditionalFormatting sqref="AH11:AH50 AK11:AK50">
    <cfRule type="cellIs" priority="3" dxfId="2" operator="lessThanOrEqual" stopIfTrue="1">
      <formula>0</formula>
    </cfRule>
  </conditionalFormatting>
  <conditionalFormatting sqref="F25:F50 F11:F12 F14:F23">
    <cfRule type="cellIs" priority="4" dxfId="3" operator="greaterThan" stopIfTrue="1">
      <formula>0</formula>
    </cfRule>
  </conditionalFormatting>
  <printOptions horizontalCentered="1" verticalCentered="1"/>
  <pageMargins left="0.2362204724409449" right="0.2362204724409449" top="0.1968503937007874" bottom="0.15748031496062992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75" zoomScaleNormal="75" workbookViewId="0" topLeftCell="A5">
      <selection activeCell="G31" sqref="G31"/>
    </sheetView>
  </sheetViews>
  <sheetFormatPr defaultColWidth="11.421875" defaultRowHeight="12.75"/>
  <cols>
    <col min="1" max="1" width="7.421875" style="4" bestFit="1" customWidth="1"/>
    <col min="2" max="2" width="30.7109375" style="94" customWidth="1"/>
    <col min="3" max="3" width="7.7109375" style="4" customWidth="1"/>
    <col min="4" max="15" width="6.7109375" style="4" customWidth="1"/>
    <col min="16" max="16" width="3.140625" style="4" bestFit="1" customWidth="1"/>
    <col min="17" max="17" width="7.421875" style="5" bestFit="1" customWidth="1"/>
    <col min="18" max="18" width="8.57421875" style="4" bestFit="1" customWidth="1"/>
    <col min="19" max="19" width="8.8515625" style="39" customWidth="1"/>
    <col min="20" max="20" width="8.8515625" style="8" customWidth="1"/>
    <col min="21" max="21" width="9.421875" style="4" bestFit="1" customWidth="1"/>
    <col min="22" max="23" width="8.140625" style="1" bestFit="1" customWidth="1"/>
    <col min="24" max="16384" width="11.421875" style="1" customWidth="1"/>
  </cols>
  <sheetData>
    <row r="1" spans="1:21" ht="30" customHeight="1">
      <c r="A1" s="47"/>
      <c r="B1" s="92" t="str">
        <f>Equipos!B1</f>
        <v>RAID DE GREDOS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61"/>
      <c r="Q1" s="61"/>
      <c r="R1" s="61"/>
      <c r="S1" s="61"/>
      <c r="T1" s="61" t="str">
        <f>Equipos!K1</f>
        <v>Liga Española de Raids de Aventura 2007</v>
      </c>
      <c r="U1" s="61"/>
    </row>
    <row r="2" spans="1:21" ht="42" customHeight="1">
      <c r="A2" s="65"/>
      <c r="B2" s="64" t="s">
        <v>43</v>
      </c>
      <c r="C2" s="65"/>
      <c r="D2" s="65"/>
      <c r="E2" s="66"/>
      <c r="F2" s="65"/>
      <c r="G2" s="65"/>
      <c r="H2" s="65"/>
      <c r="I2" s="65"/>
      <c r="J2" s="65"/>
      <c r="K2" s="65"/>
      <c r="L2" s="69"/>
      <c r="M2" s="65"/>
      <c r="N2" s="65"/>
      <c r="O2" s="65"/>
      <c r="P2" s="67" t="s">
        <v>74</v>
      </c>
      <c r="Q2" s="68"/>
      <c r="R2" s="32"/>
      <c r="S2" s="38"/>
      <c r="T2" s="1"/>
      <c r="U2" s="1"/>
    </row>
    <row r="3" spans="1:21" ht="42" customHeight="1" hidden="1">
      <c r="A3" s="65"/>
      <c r="B3" s="93"/>
      <c r="C3" s="65"/>
      <c r="D3" s="65"/>
      <c r="E3" s="66"/>
      <c r="F3" s="65"/>
      <c r="G3" s="65"/>
      <c r="H3" s="65"/>
      <c r="I3" s="65"/>
      <c r="J3" s="65"/>
      <c r="K3" s="65"/>
      <c r="L3" s="69"/>
      <c r="M3" s="65"/>
      <c r="N3" s="65"/>
      <c r="O3" s="65"/>
      <c r="P3" s="67"/>
      <c r="Q3" s="68"/>
      <c r="R3" s="32"/>
      <c r="S3" s="38"/>
      <c r="T3" s="1"/>
      <c r="U3" s="1"/>
    </row>
    <row r="4" spans="1:19" s="10" customFormat="1" ht="12">
      <c r="A4" s="11"/>
      <c r="B4" s="6"/>
      <c r="C4" s="89" t="s">
        <v>30</v>
      </c>
      <c r="D4" s="114">
        <v>1</v>
      </c>
      <c r="E4" s="113" t="s">
        <v>36</v>
      </c>
      <c r="F4" s="113" t="s">
        <v>31</v>
      </c>
      <c r="G4" s="113" t="s">
        <v>62</v>
      </c>
      <c r="H4" s="113" t="s">
        <v>32</v>
      </c>
      <c r="I4" s="113" t="s">
        <v>33</v>
      </c>
      <c r="J4" s="113" t="s">
        <v>34</v>
      </c>
      <c r="K4" s="113" t="s">
        <v>52</v>
      </c>
      <c r="L4" s="113" t="s">
        <v>54</v>
      </c>
      <c r="M4" s="113" t="s">
        <v>55</v>
      </c>
      <c r="N4" s="113" t="s">
        <v>56</v>
      </c>
      <c r="O4" s="113" t="s">
        <v>57</v>
      </c>
      <c r="P4" s="60"/>
      <c r="Q4" s="37"/>
      <c r="S4" s="41"/>
    </row>
    <row r="5" spans="1:19" s="10" customFormat="1" ht="11.25">
      <c r="A5" s="11"/>
      <c r="C5" s="89" t="s">
        <v>23</v>
      </c>
      <c r="D5" s="71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60"/>
      <c r="Q5" s="11"/>
      <c r="S5" s="41"/>
    </row>
    <row r="6" spans="1:19" s="10" customFormat="1" ht="10.5">
      <c r="A6" s="11"/>
      <c r="B6" s="63"/>
      <c r="C6" s="62" t="s">
        <v>35</v>
      </c>
      <c r="D6" s="113" t="s">
        <v>41</v>
      </c>
      <c r="E6" s="113" t="s">
        <v>36</v>
      </c>
      <c r="F6" s="113" t="s">
        <v>31</v>
      </c>
      <c r="G6" s="113" t="s">
        <v>71</v>
      </c>
      <c r="H6" s="113" t="s">
        <v>32</v>
      </c>
      <c r="I6" s="113" t="s">
        <v>69</v>
      </c>
      <c r="J6" s="113" t="s">
        <v>33</v>
      </c>
      <c r="K6" s="113" t="s">
        <v>34</v>
      </c>
      <c r="L6" s="113" t="s">
        <v>53</v>
      </c>
      <c r="M6" s="113" t="s">
        <v>54</v>
      </c>
      <c r="N6" s="113" t="s">
        <v>70</v>
      </c>
      <c r="O6" s="113" t="s">
        <v>55</v>
      </c>
      <c r="P6" s="33"/>
      <c r="Q6" s="11"/>
      <c r="S6" s="41"/>
    </row>
    <row r="7" spans="1:19" s="10" customFormat="1" ht="12">
      <c r="A7" s="11"/>
      <c r="B7" s="119" t="s">
        <v>73</v>
      </c>
      <c r="C7" s="89" t="s">
        <v>25</v>
      </c>
      <c r="D7" s="120">
        <v>10</v>
      </c>
      <c r="E7" s="120">
        <v>10</v>
      </c>
      <c r="F7" s="120">
        <v>10</v>
      </c>
      <c r="G7" s="120"/>
      <c r="H7" s="120">
        <v>10</v>
      </c>
      <c r="I7" s="120">
        <v>10</v>
      </c>
      <c r="J7" s="120">
        <v>40</v>
      </c>
      <c r="K7" s="120">
        <v>60</v>
      </c>
      <c r="L7" s="120">
        <v>40</v>
      </c>
      <c r="M7" s="120">
        <v>50</v>
      </c>
      <c r="N7" s="120">
        <v>30</v>
      </c>
      <c r="O7" s="120">
        <v>10</v>
      </c>
      <c r="P7" s="60"/>
      <c r="Q7" s="37"/>
      <c r="S7" s="41"/>
    </row>
    <row r="8" spans="17:21" ht="11.25">
      <c r="Q8" s="4"/>
      <c r="R8" s="1"/>
      <c r="S8" s="38"/>
      <c r="T8" s="1"/>
      <c r="U8" s="1"/>
    </row>
    <row r="9" spans="17:21" ht="11.25" hidden="1">
      <c r="Q9" s="4"/>
      <c r="R9" s="1"/>
      <c r="S9" s="38"/>
      <c r="T9" s="1"/>
      <c r="U9" s="1"/>
    </row>
    <row r="10" spans="1:21" ht="12" customHeight="1">
      <c r="A10" s="20" t="str">
        <f>Equipos!A10</f>
        <v>Dorsal</v>
      </c>
      <c r="B10" s="95" t="str">
        <f>Equipos!B10</f>
        <v>AVENTURA</v>
      </c>
      <c r="C10" s="34" t="s">
        <v>3</v>
      </c>
      <c r="D10" s="35">
        <f aca="true" t="shared" si="0" ref="D10:N10">D4</f>
        <v>1</v>
      </c>
      <c r="E10" s="35">
        <v>2</v>
      </c>
      <c r="F10" s="35" t="str">
        <f t="shared" si="0"/>
        <v>6</v>
      </c>
      <c r="G10" s="35">
        <v>3</v>
      </c>
      <c r="H10" s="35" t="str">
        <f t="shared" si="0"/>
        <v>7</v>
      </c>
      <c r="I10" s="35">
        <v>4</v>
      </c>
      <c r="J10" s="35" t="str">
        <f t="shared" si="0"/>
        <v>9</v>
      </c>
      <c r="K10" s="35">
        <v>5</v>
      </c>
      <c r="L10" s="35" t="str">
        <f t="shared" si="0"/>
        <v>12</v>
      </c>
      <c r="M10" s="35">
        <v>6</v>
      </c>
      <c r="N10" s="35" t="str">
        <f t="shared" si="0"/>
        <v>14</v>
      </c>
      <c r="O10" s="35">
        <v>7</v>
      </c>
      <c r="P10" s="36"/>
      <c r="Q10" s="35" t="s">
        <v>22</v>
      </c>
      <c r="R10" s="35" t="s">
        <v>21</v>
      </c>
      <c r="S10" s="40" t="s">
        <v>14</v>
      </c>
      <c r="T10" s="35" t="s">
        <v>5</v>
      </c>
      <c r="U10" s="34" t="s">
        <v>15</v>
      </c>
    </row>
    <row r="11" spans="1:22" s="6" customFormat="1" ht="12.75">
      <c r="A11" s="111">
        <f>Equipos!A11</f>
        <v>20</v>
      </c>
      <c r="B11" s="112" t="str">
        <f>Equipos!B11</f>
        <v>FUEGO 34</v>
      </c>
      <c r="C11" s="73">
        <v>0</v>
      </c>
      <c r="D11" s="121"/>
      <c r="E11" s="121"/>
      <c r="F11" s="121"/>
      <c r="G11" s="75">
        <v>0.0355787037037037</v>
      </c>
      <c r="H11" s="121"/>
      <c r="I11" s="121"/>
      <c r="J11" s="121"/>
      <c r="K11" s="121"/>
      <c r="L11" s="121"/>
      <c r="M11" s="121"/>
      <c r="N11" s="121"/>
      <c r="O11" s="121"/>
      <c r="P11" s="90"/>
      <c r="Q11" s="77">
        <v>0.23371527777777779</v>
      </c>
      <c r="R11" s="76">
        <f aca="true" t="shared" si="1" ref="R11:R50">G11</f>
        <v>0.0355787037037037</v>
      </c>
      <c r="S11" s="76">
        <f>(Q11-C11-R11)*Equipos!D11</f>
        <v>0</v>
      </c>
      <c r="T11" s="23">
        <f aca="true" t="shared" si="2" ref="T11:T50">Q11-C11-R11-S11</f>
        <v>0.1981365740740741</v>
      </c>
      <c r="U11" s="128">
        <f aca="true" t="shared" si="3" ref="U11:U50">SUM(D11:O11)</f>
        <v>0.0355787037037037</v>
      </c>
      <c r="V11" s="91"/>
    </row>
    <row r="12" spans="1:22" s="6" customFormat="1" ht="12.75">
      <c r="A12" s="111">
        <f>Equipos!A12</f>
        <v>60</v>
      </c>
      <c r="B12" s="112" t="str">
        <f>Equipos!B12</f>
        <v>HERVÁS_ZORNOTZA X-TREME</v>
      </c>
      <c r="C12" s="73">
        <v>0</v>
      </c>
      <c r="D12" s="121"/>
      <c r="E12" s="121"/>
      <c r="F12" s="121"/>
      <c r="G12" s="75">
        <v>0.06335648148148149</v>
      </c>
      <c r="H12" s="121">
        <f aca="true" t="shared" si="4" ref="D12:K20">INT((H$7+9.99)/10)</f>
        <v>1</v>
      </c>
      <c r="I12" s="121">
        <f t="shared" si="4"/>
        <v>1</v>
      </c>
      <c r="J12" s="121">
        <f t="shared" si="4"/>
        <v>4</v>
      </c>
      <c r="K12" s="121">
        <f t="shared" si="4"/>
        <v>6</v>
      </c>
      <c r="L12" s="121">
        <f aca="true" t="shared" si="5" ref="L12:O20">INT((L$7+9.99)/10)</f>
        <v>4</v>
      </c>
      <c r="M12" s="121">
        <f t="shared" si="5"/>
        <v>5</v>
      </c>
      <c r="N12" s="121">
        <f t="shared" si="5"/>
        <v>3</v>
      </c>
      <c r="O12" s="121">
        <f t="shared" si="5"/>
        <v>1</v>
      </c>
      <c r="P12" s="90"/>
      <c r="Q12" s="77">
        <v>0.12849537037037037</v>
      </c>
      <c r="R12" s="76">
        <f t="shared" si="1"/>
        <v>0.06335648148148149</v>
      </c>
      <c r="S12" s="76">
        <f>(Q12-C12-R12)*Equipos!D12</f>
        <v>0</v>
      </c>
      <c r="T12" s="23">
        <f t="shared" si="2"/>
        <v>0.06513888888888889</v>
      </c>
      <c r="U12" s="128">
        <f t="shared" si="3"/>
        <v>25.06335648148148</v>
      </c>
      <c r="V12" s="91"/>
    </row>
    <row r="13" spans="1:21" s="6" customFormat="1" ht="12.75">
      <c r="A13" s="111">
        <f>Equipos!A13</f>
        <v>70</v>
      </c>
      <c r="B13" s="112" t="str">
        <f>Equipos!B13</f>
        <v>A MUETE MIXTA</v>
      </c>
      <c r="C13" s="73">
        <v>0</v>
      </c>
      <c r="D13" s="121">
        <f t="shared" si="4"/>
        <v>1</v>
      </c>
      <c r="E13" s="121">
        <f t="shared" si="4"/>
        <v>1</v>
      </c>
      <c r="F13" s="121">
        <f t="shared" si="4"/>
        <v>1</v>
      </c>
      <c r="G13" s="75"/>
      <c r="H13" s="121">
        <f t="shared" si="4"/>
        <v>1</v>
      </c>
      <c r="I13" s="121">
        <f t="shared" si="4"/>
        <v>1</v>
      </c>
      <c r="J13" s="121">
        <f t="shared" si="4"/>
        <v>4</v>
      </c>
      <c r="K13" s="121">
        <f t="shared" si="4"/>
        <v>6</v>
      </c>
      <c r="L13" s="121">
        <f t="shared" si="5"/>
        <v>4</v>
      </c>
      <c r="M13" s="121">
        <f t="shared" si="5"/>
        <v>5</v>
      </c>
      <c r="N13" s="121">
        <f t="shared" si="5"/>
        <v>3</v>
      </c>
      <c r="O13" s="121">
        <f t="shared" si="5"/>
        <v>1</v>
      </c>
      <c r="P13" s="90"/>
      <c r="Q13" s="70"/>
      <c r="R13" s="76">
        <f t="shared" si="1"/>
        <v>0</v>
      </c>
      <c r="S13" s="76">
        <f>(Q13-C13-R13)*Equipos!D13</f>
        <v>0</v>
      </c>
      <c r="T13" s="23">
        <f t="shared" si="2"/>
        <v>0</v>
      </c>
      <c r="U13" s="128">
        <f t="shared" si="3"/>
        <v>28</v>
      </c>
    </row>
    <row r="14" spans="1:22" s="6" customFormat="1" ht="12.75">
      <c r="A14" s="111">
        <f>Equipos!A14</f>
        <v>80</v>
      </c>
      <c r="B14" s="112" t="str">
        <f>Equipos!B14</f>
        <v>EKIN RAID TALDEA</v>
      </c>
      <c r="C14" s="73">
        <v>0</v>
      </c>
      <c r="D14" s="121">
        <f t="shared" si="4"/>
        <v>1</v>
      </c>
      <c r="E14" s="121">
        <f t="shared" si="4"/>
        <v>1</v>
      </c>
      <c r="F14" s="121">
        <f t="shared" si="4"/>
        <v>1</v>
      </c>
      <c r="G14" s="75"/>
      <c r="H14" s="121">
        <f t="shared" si="4"/>
        <v>1</v>
      </c>
      <c r="I14" s="121">
        <f t="shared" si="4"/>
        <v>1</v>
      </c>
      <c r="J14" s="121">
        <f t="shared" si="4"/>
        <v>4</v>
      </c>
      <c r="K14" s="121">
        <f t="shared" si="4"/>
        <v>6</v>
      </c>
      <c r="L14" s="121">
        <f t="shared" si="5"/>
        <v>4</v>
      </c>
      <c r="M14" s="121">
        <f t="shared" si="5"/>
        <v>5</v>
      </c>
      <c r="N14" s="121">
        <f t="shared" si="5"/>
        <v>3</v>
      </c>
      <c r="O14" s="121">
        <f t="shared" si="5"/>
        <v>1</v>
      </c>
      <c r="P14" s="90"/>
      <c r="Q14" s="74"/>
      <c r="R14" s="76">
        <f t="shared" si="1"/>
        <v>0</v>
      </c>
      <c r="S14" s="76">
        <f>(Q14-C14-R14)*Equipos!D14</f>
        <v>0</v>
      </c>
      <c r="T14" s="23">
        <f t="shared" si="2"/>
        <v>0</v>
      </c>
      <c r="U14" s="128">
        <f t="shared" si="3"/>
        <v>28</v>
      </c>
      <c r="V14" s="91"/>
    </row>
    <row r="15" spans="1:22" s="6" customFormat="1" ht="12.75">
      <c r="A15" s="111">
        <f>Equipos!A15</f>
        <v>90</v>
      </c>
      <c r="B15" s="112" t="str">
        <f>Equipos!B15</f>
        <v>DEBA GOINEA</v>
      </c>
      <c r="C15" s="73">
        <v>0</v>
      </c>
      <c r="D15" s="121">
        <f t="shared" si="4"/>
        <v>1</v>
      </c>
      <c r="E15" s="121">
        <f t="shared" si="4"/>
        <v>1</v>
      </c>
      <c r="F15" s="121">
        <f t="shared" si="4"/>
        <v>1</v>
      </c>
      <c r="G15" s="75"/>
      <c r="H15" s="121">
        <f t="shared" si="4"/>
        <v>1</v>
      </c>
      <c r="I15" s="121">
        <f t="shared" si="4"/>
        <v>1</v>
      </c>
      <c r="J15" s="121">
        <f t="shared" si="4"/>
        <v>4</v>
      </c>
      <c r="K15" s="121">
        <f t="shared" si="4"/>
        <v>6</v>
      </c>
      <c r="L15" s="121">
        <f t="shared" si="5"/>
        <v>4</v>
      </c>
      <c r="M15" s="121">
        <f t="shared" si="5"/>
        <v>5</v>
      </c>
      <c r="N15" s="121">
        <f t="shared" si="5"/>
        <v>3</v>
      </c>
      <c r="O15" s="121">
        <f t="shared" si="5"/>
        <v>1</v>
      </c>
      <c r="P15" s="90"/>
      <c r="Q15" s="77"/>
      <c r="R15" s="76">
        <f t="shared" si="1"/>
        <v>0</v>
      </c>
      <c r="S15" s="76">
        <f>(Q15-C15-R15)*Equipos!D15</f>
        <v>0</v>
      </c>
      <c r="T15" s="23">
        <f t="shared" si="2"/>
        <v>0</v>
      </c>
      <c r="U15" s="128">
        <f t="shared" si="3"/>
        <v>28</v>
      </c>
      <c r="V15" s="91"/>
    </row>
    <row r="16" spans="1:21" s="6" customFormat="1" ht="12.75">
      <c r="A16" s="111">
        <f>Equipos!A16</f>
        <v>100</v>
      </c>
      <c r="B16" s="112" t="str">
        <f>Equipos!B16</f>
        <v>C.D.POSEIDON MIXTA</v>
      </c>
      <c r="C16" s="73">
        <v>0</v>
      </c>
      <c r="D16" s="121"/>
      <c r="E16" s="121"/>
      <c r="F16" s="121"/>
      <c r="G16" s="75">
        <v>0.05479166666666666</v>
      </c>
      <c r="H16" s="121"/>
      <c r="I16" s="121"/>
      <c r="J16" s="121"/>
      <c r="K16" s="121"/>
      <c r="L16" s="121"/>
      <c r="M16" s="121"/>
      <c r="N16" s="121"/>
      <c r="O16" s="121"/>
      <c r="P16" s="90"/>
      <c r="Q16" s="74">
        <v>0.24483796296296298</v>
      </c>
      <c r="R16" s="76">
        <f t="shared" si="1"/>
        <v>0.05479166666666666</v>
      </c>
      <c r="S16" s="76">
        <f>(Q16-C16-R16)*Equipos!D16</f>
        <v>0.019004629629629635</v>
      </c>
      <c r="T16" s="23">
        <f t="shared" si="2"/>
        <v>0.1710416666666667</v>
      </c>
      <c r="U16" s="128">
        <f t="shared" si="3"/>
        <v>0.05479166666666666</v>
      </c>
    </row>
    <row r="17" spans="1:23" s="6" customFormat="1" ht="12.75">
      <c r="A17" s="111">
        <f>Equipos!A17</f>
        <v>120</v>
      </c>
      <c r="B17" s="112" t="str">
        <f>Equipos!B17</f>
        <v>BIKEAVENTURA BRUNETE</v>
      </c>
      <c r="C17" s="73">
        <v>0</v>
      </c>
      <c r="D17" s="121">
        <f t="shared" si="4"/>
        <v>1</v>
      </c>
      <c r="E17" s="121">
        <f t="shared" si="4"/>
        <v>1</v>
      </c>
      <c r="F17" s="121">
        <f t="shared" si="4"/>
        <v>1</v>
      </c>
      <c r="G17" s="75"/>
      <c r="H17" s="121">
        <f t="shared" si="4"/>
        <v>1</v>
      </c>
      <c r="I17" s="121">
        <f t="shared" si="4"/>
        <v>1</v>
      </c>
      <c r="J17" s="121">
        <f t="shared" si="4"/>
        <v>4</v>
      </c>
      <c r="K17" s="121">
        <f t="shared" si="4"/>
        <v>6</v>
      </c>
      <c r="L17" s="121">
        <f t="shared" si="5"/>
        <v>4</v>
      </c>
      <c r="M17" s="121">
        <f t="shared" si="5"/>
        <v>5</v>
      </c>
      <c r="N17" s="121">
        <f t="shared" si="5"/>
        <v>3</v>
      </c>
      <c r="O17" s="121">
        <f t="shared" si="5"/>
        <v>1</v>
      </c>
      <c r="P17" s="90"/>
      <c r="Q17" s="74"/>
      <c r="R17" s="76">
        <f t="shared" si="1"/>
        <v>0</v>
      </c>
      <c r="S17" s="76">
        <f>(Q17-C17-R17)*Equipos!D17</f>
        <v>0</v>
      </c>
      <c r="T17" s="23">
        <f t="shared" si="2"/>
        <v>0</v>
      </c>
      <c r="U17" s="128">
        <f t="shared" si="3"/>
        <v>28</v>
      </c>
      <c r="V17" s="91"/>
      <c r="W17" s="91"/>
    </row>
    <row r="18" spans="1:23" s="6" customFormat="1" ht="12.75">
      <c r="A18" s="111">
        <f>Equipos!A18</f>
        <v>130</v>
      </c>
      <c r="B18" s="112" t="str">
        <f>Equipos!B18</f>
        <v>BARRYMORE-TRONADOR</v>
      </c>
      <c r="C18" s="73">
        <v>0</v>
      </c>
      <c r="D18" s="121"/>
      <c r="E18" s="121"/>
      <c r="F18" s="121"/>
      <c r="G18" s="75">
        <v>0.0512037037037037</v>
      </c>
      <c r="H18" s="121"/>
      <c r="I18" s="121"/>
      <c r="J18" s="121"/>
      <c r="K18" s="121"/>
      <c r="L18" s="121"/>
      <c r="M18" s="121"/>
      <c r="N18" s="121"/>
      <c r="O18" s="121"/>
      <c r="P18" s="90"/>
      <c r="Q18" s="74">
        <v>0.2336689814814815</v>
      </c>
      <c r="R18" s="76">
        <f t="shared" si="1"/>
        <v>0.0512037037037037</v>
      </c>
      <c r="S18" s="76">
        <f>(Q18-C18-R18)*Equipos!D18</f>
        <v>0</v>
      </c>
      <c r="T18" s="23">
        <f t="shared" si="2"/>
        <v>0.1824652777777778</v>
      </c>
      <c r="U18" s="128">
        <f t="shared" si="3"/>
        <v>0.0512037037037037</v>
      </c>
      <c r="V18" s="91"/>
      <c r="W18" s="91"/>
    </row>
    <row r="19" spans="1:23" s="6" customFormat="1" ht="12.75">
      <c r="A19" s="111">
        <f>Equipos!A19</f>
        <v>140</v>
      </c>
      <c r="B19" s="112" t="str">
        <f>Equipos!B19</f>
        <v>SPANISH BULLFIGHTERS</v>
      </c>
      <c r="C19" s="73">
        <v>0</v>
      </c>
      <c r="D19" s="121">
        <f t="shared" si="4"/>
        <v>1</v>
      </c>
      <c r="E19" s="121">
        <f t="shared" si="4"/>
        <v>1</v>
      </c>
      <c r="F19" s="121">
        <f t="shared" si="4"/>
        <v>1</v>
      </c>
      <c r="G19" s="75"/>
      <c r="H19" s="121">
        <f t="shared" si="4"/>
        <v>1</v>
      </c>
      <c r="I19" s="121">
        <f t="shared" si="4"/>
        <v>1</v>
      </c>
      <c r="J19" s="121">
        <f t="shared" si="4"/>
        <v>4</v>
      </c>
      <c r="K19" s="121">
        <f t="shared" si="4"/>
        <v>6</v>
      </c>
      <c r="L19" s="121">
        <f t="shared" si="5"/>
        <v>4</v>
      </c>
      <c r="M19" s="121">
        <f t="shared" si="5"/>
        <v>5</v>
      </c>
      <c r="N19" s="121">
        <f t="shared" si="5"/>
        <v>3</v>
      </c>
      <c r="O19" s="121">
        <f t="shared" si="5"/>
        <v>1</v>
      </c>
      <c r="P19" s="90"/>
      <c r="Q19" s="74"/>
      <c r="R19" s="76">
        <f t="shared" si="1"/>
        <v>0</v>
      </c>
      <c r="S19" s="76">
        <f>(Q19-C19-R19)*Equipos!D19</f>
        <v>0</v>
      </c>
      <c r="T19" s="23">
        <f t="shared" si="2"/>
        <v>0</v>
      </c>
      <c r="U19" s="128">
        <f t="shared" si="3"/>
        <v>28</v>
      </c>
      <c r="V19" s="91"/>
      <c r="W19" s="91"/>
    </row>
    <row r="20" spans="1:23" s="6" customFormat="1" ht="12.75">
      <c r="A20" s="111">
        <f>Equipos!A20</f>
        <v>150</v>
      </c>
      <c r="B20" s="112" t="str">
        <f>Equipos!B20</f>
        <v>X-TREM PERRIQUETS</v>
      </c>
      <c r="C20" s="73">
        <v>0</v>
      </c>
      <c r="D20" s="121">
        <f t="shared" si="4"/>
        <v>1</v>
      </c>
      <c r="E20" s="121">
        <f t="shared" si="4"/>
        <v>1</v>
      </c>
      <c r="F20" s="121">
        <f t="shared" si="4"/>
        <v>1</v>
      </c>
      <c r="G20" s="75"/>
      <c r="H20" s="121">
        <f t="shared" si="4"/>
        <v>1</v>
      </c>
      <c r="I20" s="121">
        <f t="shared" si="4"/>
        <v>1</v>
      </c>
      <c r="J20" s="121">
        <f t="shared" si="4"/>
        <v>4</v>
      </c>
      <c r="K20" s="121">
        <f t="shared" si="4"/>
        <v>6</v>
      </c>
      <c r="L20" s="121">
        <f t="shared" si="5"/>
        <v>4</v>
      </c>
      <c r="M20" s="121">
        <f t="shared" si="5"/>
        <v>5</v>
      </c>
      <c r="N20" s="121">
        <f t="shared" si="5"/>
        <v>3</v>
      </c>
      <c r="O20" s="121">
        <f t="shared" si="5"/>
        <v>1</v>
      </c>
      <c r="P20" s="90"/>
      <c r="Q20" s="74"/>
      <c r="R20" s="76">
        <f t="shared" si="1"/>
        <v>0</v>
      </c>
      <c r="S20" s="76">
        <f>(Q20-C20-R20)*Equipos!D20</f>
        <v>0</v>
      </c>
      <c r="T20" s="23">
        <f t="shared" si="2"/>
        <v>0</v>
      </c>
      <c r="U20" s="128">
        <f t="shared" si="3"/>
        <v>28</v>
      </c>
      <c r="V20" s="91"/>
      <c r="W20" s="91"/>
    </row>
    <row r="21" spans="1:23" s="6" customFormat="1" ht="12.75">
      <c r="A21" s="111">
        <f>Equipos!A21</f>
        <v>170</v>
      </c>
      <c r="B21" s="112" t="str">
        <f>Equipos!B21</f>
        <v>MONTE EL PARDO MIXTA</v>
      </c>
      <c r="C21" s="73">
        <v>0</v>
      </c>
      <c r="D21" s="121">
        <f>INT((D$7+9.99)/10)</f>
        <v>1</v>
      </c>
      <c r="E21" s="121">
        <f>INT((E$7+9.99)/10)</f>
        <v>1</v>
      </c>
      <c r="F21" s="121">
        <f>INT((F$7+9.99)/10)</f>
        <v>1</v>
      </c>
      <c r="G21" s="75"/>
      <c r="H21" s="121">
        <f aca="true" t="shared" si="6" ref="H21:O21">INT((H$7+9.99)/10)</f>
        <v>1</v>
      </c>
      <c r="I21" s="121">
        <f t="shared" si="6"/>
        <v>1</v>
      </c>
      <c r="J21" s="121">
        <f t="shared" si="6"/>
        <v>4</v>
      </c>
      <c r="K21" s="121">
        <f t="shared" si="6"/>
        <v>6</v>
      </c>
      <c r="L21" s="121">
        <f t="shared" si="6"/>
        <v>4</v>
      </c>
      <c r="M21" s="121">
        <f t="shared" si="6"/>
        <v>5</v>
      </c>
      <c r="N21" s="121">
        <f t="shared" si="6"/>
        <v>3</v>
      </c>
      <c r="O21" s="121">
        <f t="shared" si="6"/>
        <v>1</v>
      </c>
      <c r="P21" s="90"/>
      <c r="Q21" s="74"/>
      <c r="R21" s="76">
        <f t="shared" si="1"/>
        <v>0</v>
      </c>
      <c r="S21" s="76">
        <f>(Q21-C21-R21)*Equipos!D21</f>
        <v>0</v>
      </c>
      <c r="T21" s="23">
        <f t="shared" si="2"/>
        <v>0</v>
      </c>
      <c r="U21" s="128">
        <f t="shared" si="3"/>
        <v>28</v>
      </c>
      <c r="V21" s="91"/>
      <c r="W21" s="91"/>
    </row>
    <row r="22" spans="1:23" s="6" customFormat="1" ht="12.75">
      <c r="A22" s="111">
        <f>Equipos!A22</f>
        <v>180</v>
      </c>
      <c r="B22" s="112" t="str">
        <f>Equipos!B22</f>
        <v>TRIPI(TRIATLON PISUERGA)</v>
      </c>
      <c r="C22" s="73">
        <v>0</v>
      </c>
      <c r="D22" s="121"/>
      <c r="E22" s="121"/>
      <c r="F22" s="121"/>
      <c r="G22" s="75">
        <v>0.055775462962962964</v>
      </c>
      <c r="H22" s="121"/>
      <c r="I22" s="121"/>
      <c r="J22" s="121"/>
      <c r="K22" s="121"/>
      <c r="L22" s="121"/>
      <c r="M22" s="121"/>
      <c r="N22" s="121"/>
      <c r="O22" s="121"/>
      <c r="P22" s="90"/>
      <c r="Q22" s="74">
        <v>0.24641203703703704</v>
      </c>
      <c r="R22" s="76">
        <f t="shared" si="1"/>
        <v>0.055775462962962964</v>
      </c>
      <c r="S22" s="76">
        <f>(Q22-C22-R22)*Equipos!D22</f>
        <v>0</v>
      </c>
      <c r="T22" s="23">
        <f t="shared" si="2"/>
        <v>0.19063657407407408</v>
      </c>
      <c r="U22" s="128">
        <f t="shared" si="3"/>
        <v>0.055775462962962964</v>
      </c>
      <c r="V22" s="91"/>
      <c r="W22" s="91"/>
    </row>
    <row r="23" spans="1:23" s="6" customFormat="1" ht="12.75">
      <c r="A23" s="111">
        <f>Equipos!A23</f>
        <v>190</v>
      </c>
      <c r="B23" s="112" t="str">
        <f>Equipos!B23</f>
        <v>PLANETACTION-DEUTER</v>
      </c>
      <c r="C23" s="73">
        <v>0</v>
      </c>
      <c r="D23" s="121"/>
      <c r="E23" s="121"/>
      <c r="F23" s="121"/>
      <c r="G23" s="75">
        <v>0.05707175925925926</v>
      </c>
      <c r="H23" s="121"/>
      <c r="I23" s="121"/>
      <c r="J23" s="121"/>
      <c r="K23" s="121"/>
      <c r="L23" s="121"/>
      <c r="M23" s="121"/>
      <c r="N23" s="121"/>
      <c r="O23" s="121"/>
      <c r="P23" s="90"/>
      <c r="Q23" s="74">
        <v>0.19583333333333333</v>
      </c>
      <c r="R23" s="76">
        <f t="shared" si="1"/>
        <v>0.05707175925925926</v>
      </c>
      <c r="S23" s="76">
        <f>(Q23-C23-R23)*Equipos!D23</f>
        <v>0</v>
      </c>
      <c r="T23" s="23">
        <f t="shared" si="2"/>
        <v>0.13876157407407408</v>
      </c>
      <c r="U23" s="128">
        <f t="shared" si="3"/>
        <v>0.05707175925925926</v>
      </c>
      <c r="V23" s="91"/>
      <c r="W23" s="91"/>
    </row>
    <row r="24" spans="1:23" s="6" customFormat="1" ht="12.75">
      <c r="A24" s="111">
        <f>Equipos!A24</f>
        <v>200</v>
      </c>
      <c r="B24" s="112" t="str">
        <f>Equipos!B24</f>
        <v>RASPABAR CASTELLON</v>
      </c>
      <c r="C24" s="73">
        <v>0</v>
      </c>
      <c r="D24" s="121"/>
      <c r="E24" s="121"/>
      <c r="F24" s="121"/>
      <c r="G24" s="75">
        <v>0.05068287037037037</v>
      </c>
      <c r="H24" s="121"/>
      <c r="I24" s="121"/>
      <c r="J24" s="121"/>
      <c r="K24" s="121"/>
      <c r="L24" s="121"/>
      <c r="M24" s="121"/>
      <c r="N24" s="121"/>
      <c r="O24" s="121"/>
      <c r="P24" s="90"/>
      <c r="Q24" s="74">
        <v>0.23445601851851852</v>
      </c>
      <c r="R24" s="76">
        <f t="shared" si="1"/>
        <v>0.05068287037037037</v>
      </c>
      <c r="S24" s="76">
        <f>(Q24-C24-R24)*Equipos!D24</f>
        <v>0</v>
      </c>
      <c r="T24" s="23">
        <f t="shared" si="2"/>
        <v>0.18377314814814816</v>
      </c>
      <c r="U24" s="128">
        <f t="shared" si="3"/>
        <v>0.05068287037037037</v>
      </c>
      <c r="V24" s="91"/>
      <c r="W24" s="91"/>
    </row>
    <row r="25" spans="1:23" s="6" customFormat="1" ht="12.75">
      <c r="A25" s="111">
        <f>Equipos!A25</f>
        <v>230</v>
      </c>
      <c r="B25" s="112" t="str">
        <f>Equipos!B25</f>
        <v>LOS IMPERDIBLES LANCEROS RAIS</v>
      </c>
      <c r="C25" s="73">
        <v>0</v>
      </c>
      <c r="D25" s="121"/>
      <c r="E25" s="121"/>
      <c r="F25" s="121"/>
      <c r="G25" s="75"/>
      <c r="H25" s="121"/>
      <c r="I25" s="121"/>
      <c r="J25" s="121"/>
      <c r="K25" s="121"/>
      <c r="L25" s="121"/>
      <c r="M25" s="121"/>
      <c r="N25" s="121"/>
      <c r="O25" s="121"/>
      <c r="P25" s="90"/>
      <c r="Q25" s="74">
        <v>0.305462962962963</v>
      </c>
      <c r="R25" s="76">
        <f t="shared" si="1"/>
        <v>0</v>
      </c>
      <c r="S25" s="76">
        <f>(Q25-C25-R25)*Equipos!D25</f>
        <v>0</v>
      </c>
      <c r="T25" s="23">
        <f t="shared" si="2"/>
        <v>0.305462962962963</v>
      </c>
      <c r="U25" s="128">
        <f t="shared" si="3"/>
        <v>0</v>
      </c>
      <c r="V25" s="91"/>
      <c r="W25" s="91"/>
    </row>
    <row r="26" spans="1:23" s="6" customFormat="1" ht="12.75">
      <c r="A26" s="111">
        <f>Equipos!A26</f>
        <v>250</v>
      </c>
      <c r="B26" s="112" t="str">
        <f>Equipos!B26</f>
        <v>YUMARAID</v>
      </c>
      <c r="C26" s="73">
        <v>0</v>
      </c>
      <c r="D26" s="121"/>
      <c r="E26" s="121"/>
      <c r="F26" s="121"/>
      <c r="G26" s="75">
        <v>0.061724537037037036</v>
      </c>
      <c r="H26" s="121"/>
      <c r="I26" s="121"/>
      <c r="J26" s="121"/>
      <c r="K26" s="121"/>
      <c r="L26" s="121"/>
      <c r="M26" s="121"/>
      <c r="N26" s="121"/>
      <c r="O26" s="121"/>
      <c r="P26" s="90"/>
      <c r="Q26" s="74">
        <v>0.2611111111111111</v>
      </c>
      <c r="R26" s="76">
        <f t="shared" si="1"/>
        <v>0.061724537037037036</v>
      </c>
      <c r="S26" s="76">
        <f>(Q26-C26-R26)*Equipos!D26</f>
        <v>0</v>
      </c>
      <c r="T26" s="23">
        <f t="shared" si="2"/>
        <v>0.1993865740740741</v>
      </c>
      <c r="U26" s="128">
        <f t="shared" si="3"/>
        <v>0.061724537037037036</v>
      </c>
      <c r="V26" s="91"/>
      <c r="W26" s="91"/>
    </row>
    <row r="27" spans="1:23" s="6" customFormat="1" ht="12.75">
      <c r="A27" s="111">
        <f>Equipos!A27</f>
        <v>270</v>
      </c>
      <c r="B27" s="112" t="str">
        <f>Equipos!B27</f>
        <v>TRONADOR-BARRYMORE</v>
      </c>
      <c r="C27" s="73">
        <v>0</v>
      </c>
      <c r="D27" s="121"/>
      <c r="E27" s="121"/>
      <c r="F27" s="121"/>
      <c r="G27" s="75">
        <v>0.07112268518518518</v>
      </c>
      <c r="H27" s="121"/>
      <c r="I27" s="121"/>
      <c r="J27" s="121"/>
      <c r="K27" s="121"/>
      <c r="L27" s="121"/>
      <c r="M27" s="121"/>
      <c r="N27" s="121"/>
      <c r="O27" s="121"/>
      <c r="P27" s="90"/>
      <c r="Q27" s="74">
        <v>0.22815972222222222</v>
      </c>
      <c r="R27" s="76">
        <f t="shared" si="1"/>
        <v>0.07112268518518518</v>
      </c>
      <c r="S27" s="76">
        <f>(Q27-C27-R27)*Equipos!D27</f>
        <v>0</v>
      </c>
      <c r="T27" s="23">
        <f t="shared" si="2"/>
        <v>0.15703703703703703</v>
      </c>
      <c r="U27" s="128">
        <f t="shared" si="3"/>
        <v>0.07112268518518518</v>
      </c>
      <c r="V27" s="91"/>
      <c r="W27" s="91"/>
    </row>
    <row r="28" spans="1:23" s="6" customFormat="1" ht="12.75">
      <c r="A28" s="111">
        <f>Equipos!A28</f>
        <v>330</v>
      </c>
      <c r="B28" s="112" t="str">
        <f>Equipos!B28</f>
        <v>GREDOS BTT ARENAS</v>
      </c>
      <c r="C28" s="73">
        <v>0</v>
      </c>
      <c r="D28" s="121"/>
      <c r="E28" s="121"/>
      <c r="F28" s="121"/>
      <c r="G28" s="75">
        <v>0.061064814814814815</v>
      </c>
      <c r="H28" s="121"/>
      <c r="I28" s="121"/>
      <c r="J28" s="121"/>
      <c r="K28" s="121"/>
      <c r="L28" s="121"/>
      <c r="M28" s="121"/>
      <c r="N28" s="121"/>
      <c r="O28" s="121"/>
      <c r="P28" s="90"/>
      <c r="Q28" s="74">
        <v>0.391724537037037</v>
      </c>
      <c r="R28" s="76">
        <f t="shared" si="1"/>
        <v>0.061064814814814815</v>
      </c>
      <c r="S28" s="76">
        <f>(Q28-C28-R28)*Equipos!D28</f>
        <v>0</v>
      </c>
      <c r="T28" s="23">
        <f t="shared" si="2"/>
        <v>0.33065972222222223</v>
      </c>
      <c r="U28" s="128">
        <f t="shared" si="3"/>
        <v>0.061064814814814815</v>
      </c>
      <c r="V28" s="91"/>
      <c r="W28" s="91"/>
    </row>
    <row r="29" spans="1:23" s="6" customFormat="1" ht="12.75">
      <c r="A29" s="111">
        <f>Equipos!A29</f>
        <v>370</v>
      </c>
      <c r="B29" s="112" t="str">
        <f>Equipos!B29</f>
        <v>BLUES RAIDERS</v>
      </c>
      <c r="C29" s="73">
        <v>0</v>
      </c>
      <c r="D29" s="121">
        <f>INT((D$7+9.99)/10)</f>
        <v>1</v>
      </c>
      <c r="E29" s="121">
        <f>INT((E$7+9.99)/10)</f>
        <v>1</v>
      </c>
      <c r="F29" s="121">
        <f>INT((F$7+9.99)/10)</f>
        <v>1</v>
      </c>
      <c r="G29" s="75"/>
      <c r="H29" s="121">
        <f aca="true" t="shared" si="7" ref="H29:O29">INT((H$7+9.99)/10)</f>
        <v>1</v>
      </c>
      <c r="I29" s="121">
        <f t="shared" si="7"/>
        <v>1</v>
      </c>
      <c r="J29" s="121">
        <f t="shared" si="7"/>
        <v>4</v>
      </c>
      <c r="K29" s="121">
        <f t="shared" si="7"/>
        <v>6</v>
      </c>
      <c r="L29" s="121">
        <f t="shared" si="7"/>
        <v>4</v>
      </c>
      <c r="M29" s="121">
        <f t="shared" si="7"/>
        <v>5</v>
      </c>
      <c r="N29" s="121">
        <f t="shared" si="7"/>
        <v>3</v>
      </c>
      <c r="O29" s="121">
        <f t="shared" si="7"/>
        <v>1</v>
      </c>
      <c r="P29" s="90"/>
      <c r="Q29" s="74"/>
      <c r="R29" s="76">
        <f t="shared" si="1"/>
        <v>0</v>
      </c>
      <c r="S29" s="76">
        <f>(Q29-C29-R29)*Equipos!D29</f>
        <v>0</v>
      </c>
      <c r="T29" s="23">
        <f t="shared" si="2"/>
        <v>0</v>
      </c>
      <c r="U29" s="128">
        <f t="shared" si="3"/>
        <v>28</v>
      </c>
      <c r="V29" s="91"/>
      <c r="W29" s="91"/>
    </row>
    <row r="30" spans="1:23" s="6" customFormat="1" ht="12.75">
      <c r="A30" s="111">
        <f>Equipos!A30</f>
        <v>380</v>
      </c>
      <c r="B30" s="112" t="str">
        <f>Equipos!B30</f>
        <v>UNION FENOSA</v>
      </c>
      <c r="C30" s="73">
        <v>0</v>
      </c>
      <c r="D30" s="121"/>
      <c r="E30" s="121"/>
      <c r="F30" s="121"/>
      <c r="G30" s="75">
        <v>0.06140046296296297</v>
      </c>
      <c r="H30" s="121"/>
      <c r="I30" s="121"/>
      <c r="J30" s="121"/>
      <c r="K30" s="121"/>
      <c r="L30" s="121"/>
      <c r="M30" s="121"/>
      <c r="N30" s="121"/>
      <c r="O30" s="121"/>
      <c r="P30" s="90"/>
      <c r="Q30" s="74">
        <v>0.22405092592592593</v>
      </c>
      <c r="R30" s="76">
        <f t="shared" si="1"/>
        <v>0.06140046296296297</v>
      </c>
      <c r="S30" s="76">
        <f>(Q30-C30-R30)*Equipos!D30</f>
        <v>0</v>
      </c>
      <c r="T30" s="23">
        <f t="shared" si="2"/>
        <v>0.16265046296296296</v>
      </c>
      <c r="U30" s="128">
        <f t="shared" si="3"/>
        <v>0.06140046296296297</v>
      </c>
      <c r="V30" s="91"/>
      <c r="W30" s="91"/>
    </row>
    <row r="31" spans="1:23" s="6" customFormat="1" ht="12.75">
      <c r="A31" s="111">
        <f>Equipos!A31</f>
        <v>390</v>
      </c>
      <c r="B31" s="112" t="str">
        <f>Equipos!B31</f>
        <v>UNION FENOSA 2</v>
      </c>
      <c r="C31" s="73">
        <v>0</v>
      </c>
      <c r="D31" s="121"/>
      <c r="E31" s="121"/>
      <c r="F31" s="121"/>
      <c r="G31" s="75">
        <v>0.06454861111111111</v>
      </c>
      <c r="H31" s="121"/>
      <c r="I31" s="121"/>
      <c r="J31" s="121"/>
      <c r="K31" s="121"/>
      <c r="L31" s="121"/>
      <c r="M31" s="121"/>
      <c r="N31" s="121"/>
      <c r="O31" s="121"/>
      <c r="P31" s="90"/>
      <c r="Q31" s="74">
        <v>0.25631944444444443</v>
      </c>
      <c r="R31" s="76">
        <f t="shared" si="1"/>
        <v>0.06454861111111111</v>
      </c>
      <c r="S31" s="76">
        <f>(Q31-C31-R31)*Equipos!D31</f>
        <v>0</v>
      </c>
      <c r="T31" s="23">
        <f t="shared" si="2"/>
        <v>0.19177083333333333</v>
      </c>
      <c r="U31" s="128">
        <f t="shared" si="3"/>
        <v>0.06454861111111111</v>
      </c>
      <c r="V31" s="91"/>
      <c r="W31" s="91"/>
    </row>
    <row r="32" spans="1:23" s="6" customFormat="1" ht="12.75">
      <c r="A32" s="111">
        <f>Equipos!A32</f>
        <v>410</v>
      </c>
      <c r="B32" s="112" t="str">
        <f>Equipos!B32</f>
        <v>DESTINO GREDOS-LA GALANA</v>
      </c>
      <c r="C32" s="73">
        <v>0</v>
      </c>
      <c r="D32" s="121"/>
      <c r="E32" s="121"/>
      <c r="F32" s="121"/>
      <c r="G32" s="75">
        <v>0.0503125</v>
      </c>
      <c r="H32" s="121"/>
      <c r="I32" s="121"/>
      <c r="J32" s="121"/>
      <c r="K32" s="121"/>
      <c r="L32" s="121"/>
      <c r="M32" s="121"/>
      <c r="N32" s="121"/>
      <c r="O32" s="121"/>
      <c r="P32" s="90"/>
      <c r="Q32" s="74">
        <v>0.19583333333333333</v>
      </c>
      <c r="R32" s="76">
        <f t="shared" si="1"/>
        <v>0.0503125</v>
      </c>
      <c r="S32" s="76">
        <f>(Q32-C32-R32)*Equipos!D32</f>
        <v>0</v>
      </c>
      <c r="T32" s="23">
        <f t="shared" si="2"/>
        <v>0.14552083333333332</v>
      </c>
      <c r="U32" s="128">
        <f t="shared" si="3"/>
        <v>0.0503125</v>
      </c>
      <c r="V32" s="91"/>
      <c r="W32" s="91"/>
    </row>
    <row r="33" spans="1:23" s="6" customFormat="1" ht="12.75">
      <c r="A33" s="111">
        <f>Equipos!A33</f>
        <v>420</v>
      </c>
      <c r="B33" s="112" t="str">
        <f>Equipos!B33</f>
        <v>PALENCIA TEAM MIXTA</v>
      </c>
      <c r="C33" s="73">
        <v>0</v>
      </c>
      <c r="D33" s="121">
        <f aca="true" t="shared" si="8" ref="D33:K40">INT((D$7+9.99)/10)</f>
        <v>1</v>
      </c>
      <c r="E33" s="121"/>
      <c r="F33" s="121">
        <f t="shared" si="8"/>
        <v>1</v>
      </c>
      <c r="G33" s="75"/>
      <c r="H33" s="121"/>
      <c r="I33" s="121"/>
      <c r="J33" s="121"/>
      <c r="K33" s="121"/>
      <c r="L33" s="121"/>
      <c r="M33" s="121"/>
      <c r="N33" s="121"/>
      <c r="O33" s="121"/>
      <c r="P33" s="90"/>
      <c r="Q33" s="74">
        <v>0.34625</v>
      </c>
      <c r="R33" s="76">
        <f t="shared" si="1"/>
        <v>0</v>
      </c>
      <c r="S33" s="76">
        <f>(Q33-C33-R33)*Equipos!D33</f>
        <v>0.034625</v>
      </c>
      <c r="T33" s="23">
        <f t="shared" si="2"/>
        <v>0.311625</v>
      </c>
      <c r="U33" s="128">
        <f t="shared" si="3"/>
        <v>2</v>
      </c>
      <c r="V33" s="91"/>
      <c r="W33" s="91"/>
    </row>
    <row r="34" spans="1:23" s="6" customFormat="1" ht="12.75">
      <c r="A34" s="111">
        <f>Equipos!A34</f>
        <v>470</v>
      </c>
      <c r="B34" s="112" t="str">
        <f>Equipos!B34</f>
        <v>RIVEREÑOS</v>
      </c>
      <c r="C34" s="73">
        <v>0</v>
      </c>
      <c r="D34" s="121"/>
      <c r="E34" s="121"/>
      <c r="F34" s="121"/>
      <c r="G34" s="75">
        <v>0.05859953703703704</v>
      </c>
      <c r="H34" s="121"/>
      <c r="I34" s="121"/>
      <c r="J34" s="121"/>
      <c r="K34" s="121"/>
      <c r="L34" s="121"/>
      <c r="M34" s="121"/>
      <c r="N34" s="121"/>
      <c r="O34" s="121"/>
      <c r="P34" s="90"/>
      <c r="Q34" s="74">
        <v>0.24957175925925926</v>
      </c>
      <c r="R34" s="76">
        <f t="shared" si="1"/>
        <v>0.05859953703703704</v>
      </c>
      <c r="S34" s="76">
        <f>(Q34-C34-R34)*Equipos!D34</f>
        <v>0</v>
      </c>
      <c r="T34" s="23">
        <f t="shared" si="2"/>
        <v>0.1909722222222222</v>
      </c>
      <c r="U34" s="128">
        <f t="shared" si="3"/>
        <v>0.05859953703703704</v>
      </c>
      <c r="V34" s="91"/>
      <c r="W34" s="91"/>
    </row>
    <row r="35" spans="1:23" s="6" customFormat="1" ht="12.75">
      <c r="A35" s="111">
        <f>Equipos!A35</f>
        <v>490</v>
      </c>
      <c r="B35" s="112" t="str">
        <f>Equipos!B35</f>
        <v>JIPUZOS BRIF</v>
      </c>
      <c r="C35" s="73">
        <v>0</v>
      </c>
      <c r="D35" s="121">
        <f t="shared" si="8"/>
        <v>1</v>
      </c>
      <c r="E35" s="121">
        <f t="shared" si="8"/>
        <v>1</v>
      </c>
      <c r="F35" s="121">
        <f t="shared" si="8"/>
        <v>1</v>
      </c>
      <c r="G35" s="75"/>
      <c r="H35" s="121">
        <f t="shared" si="8"/>
        <v>1</v>
      </c>
      <c r="I35" s="121">
        <f t="shared" si="8"/>
        <v>1</v>
      </c>
      <c r="J35" s="121">
        <f t="shared" si="8"/>
        <v>4</v>
      </c>
      <c r="K35" s="121">
        <f t="shared" si="8"/>
        <v>6</v>
      </c>
      <c r="L35" s="121">
        <f aca="true" t="shared" si="9" ref="L35:O40">INT((L$7+9.99)/10)</f>
        <v>4</v>
      </c>
      <c r="M35" s="121">
        <f t="shared" si="9"/>
        <v>5</v>
      </c>
      <c r="N35" s="121">
        <f t="shared" si="9"/>
        <v>3</v>
      </c>
      <c r="O35" s="121">
        <f t="shared" si="9"/>
        <v>1</v>
      </c>
      <c r="P35" s="90"/>
      <c r="Q35" s="74"/>
      <c r="R35" s="76">
        <f t="shared" si="1"/>
        <v>0</v>
      </c>
      <c r="S35" s="76">
        <f>(Q35-C35-R35)*Equipos!D35</f>
        <v>0</v>
      </c>
      <c r="T35" s="23">
        <f t="shared" si="2"/>
        <v>0</v>
      </c>
      <c r="U35" s="128">
        <f t="shared" si="3"/>
        <v>28</v>
      </c>
      <c r="V35" s="91"/>
      <c r="W35" s="91"/>
    </row>
    <row r="36" spans="1:23" s="6" customFormat="1" ht="12.75">
      <c r="A36" s="111">
        <f>Equipos!A36</f>
        <v>26</v>
      </c>
      <c r="B36" s="112" t="str">
        <f>Equipos!B36</f>
        <v>Nombre Equipo  26</v>
      </c>
      <c r="C36" s="73">
        <v>0</v>
      </c>
      <c r="D36" s="121">
        <f t="shared" si="8"/>
        <v>1</v>
      </c>
      <c r="E36" s="121">
        <f t="shared" si="8"/>
        <v>1</v>
      </c>
      <c r="F36" s="121">
        <f t="shared" si="8"/>
        <v>1</v>
      </c>
      <c r="G36" s="75"/>
      <c r="H36" s="121">
        <f t="shared" si="8"/>
        <v>1</v>
      </c>
      <c r="I36" s="121">
        <f t="shared" si="8"/>
        <v>1</v>
      </c>
      <c r="J36" s="121">
        <f t="shared" si="8"/>
        <v>4</v>
      </c>
      <c r="K36" s="121">
        <f t="shared" si="8"/>
        <v>6</v>
      </c>
      <c r="L36" s="121">
        <f t="shared" si="9"/>
        <v>4</v>
      </c>
      <c r="M36" s="121">
        <f t="shared" si="9"/>
        <v>5</v>
      </c>
      <c r="N36" s="121">
        <f t="shared" si="9"/>
        <v>3</v>
      </c>
      <c r="O36" s="121">
        <f t="shared" si="9"/>
        <v>1</v>
      </c>
      <c r="P36" s="90"/>
      <c r="Q36" s="74"/>
      <c r="R36" s="76">
        <f t="shared" si="1"/>
        <v>0</v>
      </c>
      <c r="S36" s="76">
        <f>(Q36-C36-R36)*Equipos!D36</f>
        <v>0</v>
      </c>
      <c r="T36" s="23">
        <f t="shared" si="2"/>
        <v>0</v>
      </c>
      <c r="U36" s="128">
        <f t="shared" si="3"/>
        <v>28</v>
      </c>
      <c r="V36" s="91"/>
      <c r="W36" s="91"/>
    </row>
    <row r="37" spans="1:23" s="6" customFormat="1" ht="12.75">
      <c r="A37" s="111">
        <f>Equipos!A37</f>
        <v>27</v>
      </c>
      <c r="B37" s="112" t="str">
        <f>Equipos!B37</f>
        <v>Nombre Equipo  27</v>
      </c>
      <c r="C37" s="73">
        <v>0</v>
      </c>
      <c r="D37" s="121">
        <f t="shared" si="8"/>
        <v>1</v>
      </c>
      <c r="E37" s="121">
        <f t="shared" si="8"/>
        <v>1</v>
      </c>
      <c r="F37" s="121">
        <f t="shared" si="8"/>
        <v>1</v>
      </c>
      <c r="G37" s="75"/>
      <c r="H37" s="121">
        <f t="shared" si="8"/>
        <v>1</v>
      </c>
      <c r="I37" s="121">
        <f t="shared" si="8"/>
        <v>1</v>
      </c>
      <c r="J37" s="121">
        <f t="shared" si="8"/>
        <v>4</v>
      </c>
      <c r="K37" s="121">
        <f t="shared" si="8"/>
        <v>6</v>
      </c>
      <c r="L37" s="121">
        <f t="shared" si="9"/>
        <v>4</v>
      </c>
      <c r="M37" s="121">
        <f t="shared" si="9"/>
        <v>5</v>
      </c>
      <c r="N37" s="121">
        <f t="shared" si="9"/>
        <v>3</v>
      </c>
      <c r="O37" s="121">
        <f t="shared" si="9"/>
        <v>1</v>
      </c>
      <c r="P37" s="90"/>
      <c r="Q37" s="74"/>
      <c r="R37" s="76">
        <f t="shared" si="1"/>
        <v>0</v>
      </c>
      <c r="S37" s="76">
        <f>(Q37-C37-R37)*Equipos!D37</f>
        <v>0</v>
      </c>
      <c r="T37" s="23">
        <f t="shared" si="2"/>
        <v>0</v>
      </c>
      <c r="U37" s="128">
        <f t="shared" si="3"/>
        <v>28</v>
      </c>
      <c r="V37" s="91"/>
      <c r="W37" s="91"/>
    </row>
    <row r="38" spans="1:23" s="6" customFormat="1" ht="12.75">
      <c r="A38" s="111">
        <f>Equipos!A38</f>
        <v>28</v>
      </c>
      <c r="B38" s="112" t="str">
        <f>Equipos!B38</f>
        <v>Nombre Equipo  28</v>
      </c>
      <c r="C38" s="73">
        <v>0</v>
      </c>
      <c r="D38" s="121">
        <f t="shared" si="8"/>
        <v>1</v>
      </c>
      <c r="E38" s="121">
        <f t="shared" si="8"/>
        <v>1</v>
      </c>
      <c r="F38" s="121">
        <f t="shared" si="8"/>
        <v>1</v>
      </c>
      <c r="G38" s="75"/>
      <c r="H38" s="121">
        <f t="shared" si="8"/>
        <v>1</v>
      </c>
      <c r="I38" s="121">
        <f t="shared" si="8"/>
        <v>1</v>
      </c>
      <c r="J38" s="121">
        <f t="shared" si="8"/>
        <v>4</v>
      </c>
      <c r="K38" s="121">
        <f t="shared" si="8"/>
        <v>6</v>
      </c>
      <c r="L38" s="121">
        <f t="shared" si="9"/>
        <v>4</v>
      </c>
      <c r="M38" s="121">
        <f t="shared" si="9"/>
        <v>5</v>
      </c>
      <c r="N38" s="121">
        <f t="shared" si="9"/>
        <v>3</v>
      </c>
      <c r="O38" s="121">
        <f t="shared" si="9"/>
        <v>1</v>
      </c>
      <c r="P38" s="90"/>
      <c r="Q38" s="74"/>
      <c r="R38" s="76">
        <f t="shared" si="1"/>
        <v>0</v>
      </c>
      <c r="S38" s="76">
        <f>(Q38-C38-R38)*Equipos!D38</f>
        <v>0</v>
      </c>
      <c r="T38" s="23">
        <f t="shared" si="2"/>
        <v>0</v>
      </c>
      <c r="U38" s="128">
        <f t="shared" si="3"/>
        <v>28</v>
      </c>
      <c r="V38" s="91"/>
      <c r="W38" s="91"/>
    </row>
    <row r="39" spans="1:23" s="6" customFormat="1" ht="12.75">
      <c r="A39" s="111">
        <f>Equipos!A39</f>
        <v>29</v>
      </c>
      <c r="B39" s="112" t="str">
        <f>Equipos!B39</f>
        <v>Nombre Equipo  29</v>
      </c>
      <c r="C39" s="73">
        <v>0</v>
      </c>
      <c r="D39" s="121">
        <f t="shared" si="8"/>
        <v>1</v>
      </c>
      <c r="E39" s="121">
        <f t="shared" si="8"/>
        <v>1</v>
      </c>
      <c r="F39" s="121">
        <f t="shared" si="8"/>
        <v>1</v>
      </c>
      <c r="G39" s="75"/>
      <c r="H39" s="121">
        <f t="shared" si="8"/>
        <v>1</v>
      </c>
      <c r="I39" s="121">
        <f t="shared" si="8"/>
        <v>1</v>
      </c>
      <c r="J39" s="121">
        <f t="shared" si="8"/>
        <v>4</v>
      </c>
      <c r="K39" s="121">
        <f t="shared" si="8"/>
        <v>6</v>
      </c>
      <c r="L39" s="121">
        <f t="shared" si="9"/>
        <v>4</v>
      </c>
      <c r="M39" s="121">
        <f t="shared" si="9"/>
        <v>5</v>
      </c>
      <c r="N39" s="121">
        <f t="shared" si="9"/>
        <v>3</v>
      </c>
      <c r="O39" s="121">
        <f t="shared" si="9"/>
        <v>1</v>
      </c>
      <c r="P39" s="90"/>
      <c r="Q39" s="74"/>
      <c r="R39" s="76">
        <f t="shared" si="1"/>
        <v>0</v>
      </c>
      <c r="S39" s="76">
        <f>(Q39-C39-R39)*Equipos!D39</f>
        <v>0</v>
      </c>
      <c r="T39" s="23">
        <f t="shared" si="2"/>
        <v>0</v>
      </c>
      <c r="U39" s="128">
        <f t="shared" si="3"/>
        <v>28</v>
      </c>
      <c r="V39" s="91"/>
      <c r="W39" s="91"/>
    </row>
    <row r="40" spans="1:23" s="6" customFormat="1" ht="12.75">
      <c r="A40" s="111">
        <f>Equipos!A40</f>
        <v>30</v>
      </c>
      <c r="B40" s="112" t="str">
        <f>Equipos!B40</f>
        <v>Nombre Equipo  30</v>
      </c>
      <c r="C40" s="73">
        <v>0</v>
      </c>
      <c r="D40" s="121">
        <f t="shared" si="8"/>
        <v>1</v>
      </c>
      <c r="E40" s="121">
        <f t="shared" si="8"/>
        <v>1</v>
      </c>
      <c r="F40" s="121">
        <f t="shared" si="8"/>
        <v>1</v>
      </c>
      <c r="G40" s="75"/>
      <c r="H40" s="121">
        <f t="shared" si="8"/>
        <v>1</v>
      </c>
      <c r="I40" s="121">
        <f t="shared" si="8"/>
        <v>1</v>
      </c>
      <c r="J40" s="121">
        <f t="shared" si="8"/>
        <v>4</v>
      </c>
      <c r="K40" s="121">
        <f t="shared" si="8"/>
        <v>6</v>
      </c>
      <c r="L40" s="121">
        <f t="shared" si="9"/>
        <v>4</v>
      </c>
      <c r="M40" s="121">
        <f t="shared" si="9"/>
        <v>5</v>
      </c>
      <c r="N40" s="121">
        <f t="shared" si="9"/>
        <v>3</v>
      </c>
      <c r="O40" s="121">
        <f t="shared" si="9"/>
        <v>1</v>
      </c>
      <c r="P40" s="90"/>
      <c r="Q40" s="74"/>
      <c r="R40" s="76">
        <f t="shared" si="1"/>
        <v>0</v>
      </c>
      <c r="S40" s="76">
        <f>(Q40-C40-R40)*Equipos!D40</f>
        <v>0</v>
      </c>
      <c r="T40" s="23">
        <f t="shared" si="2"/>
        <v>0</v>
      </c>
      <c r="U40" s="128">
        <f t="shared" si="3"/>
        <v>28</v>
      </c>
      <c r="V40" s="91"/>
      <c r="W40" s="91"/>
    </row>
    <row r="41" spans="1:23" s="6" customFormat="1" ht="12.75">
      <c r="A41" s="111">
        <f>Equipos!A41</f>
        <v>31</v>
      </c>
      <c r="B41" s="112" t="str">
        <f>Equipos!B41</f>
        <v>Nombre Equipo  31</v>
      </c>
      <c r="C41" s="73">
        <v>0</v>
      </c>
      <c r="D41" s="121">
        <f aca="true" t="shared" si="10" ref="D41:K50">INT((D$7+9.99)/10)</f>
        <v>1</v>
      </c>
      <c r="E41" s="121">
        <f t="shared" si="10"/>
        <v>1</v>
      </c>
      <c r="F41" s="121">
        <f t="shared" si="10"/>
        <v>1</v>
      </c>
      <c r="G41" s="75"/>
      <c r="H41" s="121">
        <f t="shared" si="10"/>
        <v>1</v>
      </c>
      <c r="I41" s="121">
        <f t="shared" si="10"/>
        <v>1</v>
      </c>
      <c r="J41" s="121">
        <f t="shared" si="10"/>
        <v>4</v>
      </c>
      <c r="K41" s="121">
        <f t="shared" si="10"/>
        <v>6</v>
      </c>
      <c r="L41" s="121">
        <f aca="true" t="shared" si="11" ref="L41:O50">INT((L$7+9.99)/10)</f>
        <v>4</v>
      </c>
      <c r="M41" s="121">
        <f t="shared" si="11"/>
        <v>5</v>
      </c>
      <c r="N41" s="121">
        <f t="shared" si="11"/>
        <v>3</v>
      </c>
      <c r="O41" s="121">
        <f t="shared" si="11"/>
        <v>1</v>
      </c>
      <c r="P41" s="90"/>
      <c r="Q41" s="74"/>
      <c r="R41" s="76">
        <f t="shared" si="1"/>
        <v>0</v>
      </c>
      <c r="S41" s="76">
        <f>(Q41-C41-R41)*Equipos!D41</f>
        <v>0</v>
      </c>
      <c r="T41" s="23">
        <f t="shared" si="2"/>
        <v>0</v>
      </c>
      <c r="U41" s="128">
        <f t="shared" si="3"/>
        <v>28</v>
      </c>
      <c r="V41" s="91"/>
      <c r="W41" s="91"/>
    </row>
    <row r="42" spans="1:23" s="6" customFormat="1" ht="12.75">
      <c r="A42" s="111">
        <f>Equipos!A42</f>
        <v>32</v>
      </c>
      <c r="B42" s="112" t="str">
        <f>Equipos!B42</f>
        <v>Nombre Equipo  32</v>
      </c>
      <c r="C42" s="73">
        <v>0</v>
      </c>
      <c r="D42" s="121">
        <f t="shared" si="10"/>
        <v>1</v>
      </c>
      <c r="E42" s="121">
        <f t="shared" si="10"/>
        <v>1</v>
      </c>
      <c r="F42" s="121">
        <f t="shared" si="10"/>
        <v>1</v>
      </c>
      <c r="G42" s="75"/>
      <c r="H42" s="121">
        <f t="shared" si="10"/>
        <v>1</v>
      </c>
      <c r="I42" s="121">
        <f t="shared" si="10"/>
        <v>1</v>
      </c>
      <c r="J42" s="121">
        <f t="shared" si="10"/>
        <v>4</v>
      </c>
      <c r="K42" s="121">
        <f t="shared" si="10"/>
        <v>6</v>
      </c>
      <c r="L42" s="121">
        <f t="shared" si="11"/>
        <v>4</v>
      </c>
      <c r="M42" s="121">
        <f t="shared" si="11"/>
        <v>5</v>
      </c>
      <c r="N42" s="121">
        <f t="shared" si="11"/>
        <v>3</v>
      </c>
      <c r="O42" s="121">
        <f t="shared" si="11"/>
        <v>1</v>
      </c>
      <c r="P42" s="90"/>
      <c r="Q42" s="74"/>
      <c r="R42" s="76">
        <f t="shared" si="1"/>
        <v>0</v>
      </c>
      <c r="S42" s="76">
        <f>(Q42-C42-R42)*Equipos!D42</f>
        <v>0</v>
      </c>
      <c r="T42" s="23">
        <f t="shared" si="2"/>
        <v>0</v>
      </c>
      <c r="U42" s="128">
        <f t="shared" si="3"/>
        <v>28</v>
      </c>
      <c r="V42" s="91"/>
      <c r="W42" s="91"/>
    </row>
    <row r="43" spans="1:23" s="6" customFormat="1" ht="12.75">
      <c r="A43" s="111">
        <f>Equipos!A43</f>
        <v>33</v>
      </c>
      <c r="B43" s="112" t="str">
        <f>Equipos!B43</f>
        <v>Nombre Equipo  33</v>
      </c>
      <c r="C43" s="73">
        <v>0</v>
      </c>
      <c r="D43" s="121">
        <f t="shared" si="10"/>
        <v>1</v>
      </c>
      <c r="E43" s="121">
        <f t="shared" si="10"/>
        <v>1</v>
      </c>
      <c r="F43" s="121">
        <f t="shared" si="10"/>
        <v>1</v>
      </c>
      <c r="G43" s="75"/>
      <c r="H43" s="121">
        <f t="shared" si="10"/>
        <v>1</v>
      </c>
      <c r="I43" s="121">
        <f t="shared" si="10"/>
        <v>1</v>
      </c>
      <c r="J43" s="121">
        <f t="shared" si="10"/>
        <v>4</v>
      </c>
      <c r="K43" s="121">
        <f t="shared" si="10"/>
        <v>6</v>
      </c>
      <c r="L43" s="121">
        <f t="shared" si="11"/>
        <v>4</v>
      </c>
      <c r="M43" s="121">
        <f t="shared" si="11"/>
        <v>5</v>
      </c>
      <c r="N43" s="121">
        <f t="shared" si="11"/>
        <v>3</v>
      </c>
      <c r="O43" s="121">
        <f t="shared" si="11"/>
        <v>1</v>
      </c>
      <c r="P43" s="90"/>
      <c r="Q43" s="74"/>
      <c r="R43" s="76">
        <f t="shared" si="1"/>
        <v>0</v>
      </c>
      <c r="S43" s="76">
        <f>(Q43-C43-R43)*Equipos!D43</f>
        <v>0</v>
      </c>
      <c r="T43" s="23">
        <f t="shared" si="2"/>
        <v>0</v>
      </c>
      <c r="U43" s="128">
        <f t="shared" si="3"/>
        <v>28</v>
      </c>
      <c r="V43" s="91"/>
      <c r="W43" s="91"/>
    </row>
    <row r="44" spans="1:23" s="6" customFormat="1" ht="12.75">
      <c r="A44" s="111">
        <f>Equipos!A44</f>
        <v>34</v>
      </c>
      <c r="B44" s="112" t="str">
        <f>Equipos!B44</f>
        <v>Nombre Equipo  34</v>
      </c>
      <c r="C44" s="73">
        <v>0</v>
      </c>
      <c r="D44" s="121">
        <f t="shared" si="10"/>
        <v>1</v>
      </c>
      <c r="E44" s="121">
        <f t="shared" si="10"/>
        <v>1</v>
      </c>
      <c r="F44" s="121">
        <f t="shared" si="10"/>
        <v>1</v>
      </c>
      <c r="G44" s="75"/>
      <c r="H44" s="121">
        <f t="shared" si="10"/>
        <v>1</v>
      </c>
      <c r="I44" s="121">
        <f t="shared" si="10"/>
        <v>1</v>
      </c>
      <c r="J44" s="121">
        <f t="shared" si="10"/>
        <v>4</v>
      </c>
      <c r="K44" s="121">
        <f t="shared" si="10"/>
        <v>6</v>
      </c>
      <c r="L44" s="121">
        <f t="shared" si="11"/>
        <v>4</v>
      </c>
      <c r="M44" s="121">
        <f t="shared" si="11"/>
        <v>5</v>
      </c>
      <c r="N44" s="121">
        <f t="shared" si="11"/>
        <v>3</v>
      </c>
      <c r="O44" s="121">
        <f t="shared" si="11"/>
        <v>1</v>
      </c>
      <c r="P44" s="90"/>
      <c r="Q44" s="74"/>
      <c r="R44" s="76">
        <f t="shared" si="1"/>
        <v>0</v>
      </c>
      <c r="S44" s="76">
        <f>(Q44-C44-R44)*Equipos!D44</f>
        <v>0</v>
      </c>
      <c r="T44" s="23">
        <f t="shared" si="2"/>
        <v>0</v>
      </c>
      <c r="U44" s="128">
        <f t="shared" si="3"/>
        <v>28</v>
      </c>
      <c r="V44" s="91"/>
      <c r="W44" s="91"/>
    </row>
    <row r="45" spans="1:23" s="6" customFormat="1" ht="12.75">
      <c r="A45" s="111">
        <f>Equipos!A45</f>
        <v>35</v>
      </c>
      <c r="B45" s="112" t="str">
        <f>Equipos!B45</f>
        <v>Nombre Equipo  35</v>
      </c>
      <c r="C45" s="73">
        <v>0</v>
      </c>
      <c r="D45" s="121">
        <f t="shared" si="10"/>
        <v>1</v>
      </c>
      <c r="E45" s="121">
        <f t="shared" si="10"/>
        <v>1</v>
      </c>
      <c r="F45" s="121">
        <f t="shared" si="10"/>
        <v>1</v>
      </c>
      <c r="G45" s="75"/>
      <c r="H45" s="121">
        <f t="shared" si="10"/>
        <v>1</v>
      </c>
      <c r="I45" s="121">
        <f t="shared" si="10"/>
        <v>1</v>
      </c>
      <c r="J45" s="121">
        <f t="shared" si="10"/>
        <v>4</v>
      </c>
      <c r="K45" s="121">
        <f t="shared" si="10"/>
        <v>6</v>
      </c>
      <c r="L45" s="121">
        <f t="shared" si="11"/>
        <v>4</v>
      </c>
      <c r="M45" s="121">
        <f t="shared" si="11"/>
        <v>5</v>
      </c>
      <c r="N45" s="121">
        <f t="shared" si="11"/>
        <v>3</v>
      </c>
      <c r="O45" s="121">
        <f t="shared" si="11"/>
        <v>1</v>
      </c>
      <c r="P45" s="90"/>
      <c r="Q45" s="74"/>
      <c r="R45" s="76">
        <f t="shared" si="1"/>
        <v>0</v>
      </c>
      <c r="S45" s="76">
        <f>(Q45-C45-R45)*Equipos!D45</f>
        <v>0</v>
      </c>
      <c r="T45" s="23">
        <f t="shared" si="2"/>
        <v>0</v>
      </c>
      <c r="U45" s="128">
        <f t="shared" si="3"/>
        <v>28</v>
      </c>
      <c r="V45" s="91"/>
      <c r="W45" s="91"/>
    </row>
    <row r="46" spans="1:23" s="6" customFormat="1" ht="12.75">
      <c r="A46" s="111">
        <f>Equipos!A46</f>
        <v>36</v>
      </c>
      <c r="B46" s="112" t="str">
        <f>Equipos!B46</f>
        <v>Nombre Equipo  36</v>
      </c>
      <c r="C46" s="73">
        <v>0</v>
      </c>
      <c r="D46" s="121">
        <f t="shared" si="10"/>
        <v>1</v>
      </c>
      <c r="E46" s="121">
        <f t="shared" si="10"/>
        <v>1</v>
      </c>
      <c r="F46" s="121">
        <f t="shared" si="10"/>
        <v>1</v>
      </c>
      <c r="G46" s="75"/>
      <c r="H46" s="121">
        <f t="shared" si="10"/>
        <v>1</v>
      </c>
      <c r="I46" s="121">
        <f t="shared" si="10"/>
        <v>1</v>
      </c>
      <c r="J46" s="121">
        <f t="shared" si="10"/>
        <v>4</v>
      </c>
      <c r="K46" s="121">
        <f t="shared" si="10"/>
        <v>6</v>
      </c>
      <c r="L46" s="121">
        <f t="shared" si="11"/>
        <v>4</v>
      </c>
      <c r="M46" s="121">
        <f t="shared" si="11"/>
        <v>5</v>
      </c>
      <c r="N46" s="121">
        <f t="shared" si="11"/>
        <v>3</v>
      </c>
      <c r="O46" s="121">
        <f t="shared" si="11"/>
        <v>1</v>
      </c>
      <c r="P46" s="90"/>
      <c r="Q46" s="74"/>
      <c r="R46" s="76">
        <f t="shared" si="1"/>
        <v>0</v>
      </c>
      <c r="S46" s="76">
        <f>(Q46-C46-R46)*Equipos!D46</f>
        <v>0</v>
      </c>
      <c r="T46" s="23">
        <f t="shared" si="2"/>
        <v>0</v>
      </c>
      <c r="U46" s="128">
        <f t="shared" si="3"/>
        <v>28</v>
      </c>
      <c r="V46" s="91"/>
      <c r="W46" s="91"/>
    </row>
    <row r="47" spans="1:23" s="6" customFormat="1" ht="12.75">
      <c r="A47" s="111">
        <f>Equipos!A47</f>
        <v>37</v>
      </c>
      <c r="B47" s="112" t="str">
        <f>Equipos!B47</f>
        <v>Nombre Equipo  37</v>
      </c>
      <c r="C47" s="73">
        <v>0</v>
      </c>
      <c r="D47" s="121">
        <f t="shared" si="10"/>
        <v>1</v>
      </c>
      <c r="E47" s="121">
        <f t="shared" si="10"/>
        <v>1</v>
      </c>
      <c r="F47" s="121">
        <f t="shared" si="10"/>
        <v>1</v>
      </c>
      <c r="G47" s="75"/>
      <c r="H47" s="121">
        <f t="shared" si="10"/>
        <v>1</v>
      </c>
      <c r="I47" s="121">
        <f t="shared" si="10"/>
        <v>1</v>
      </c>
      <c r="J47" s="121">
        <f t="shared" si="10"/>
        <v>4</v>
      </c>
      <c r="K47" s="121">
        <f t="shared" si="10"/>
        <v>6</v>
      </c>
      <c r="L47" s="121">
        <f t="shared" si="11"/>
        <v>4</v>
      </c>
      <c r="M47" s="121">
        <f t="shared" si="11"/>
        <v>5</v>
      </c>
      <c r="N47" s="121">
        <f t="shared" si="11"/>
        <v>3</v>
      </c>
      <c r="O47" s="121">
        <f t="shared" si="11"/>
        <v>1</v>
      </c>
      <c r="P47" s="90"/>
      <c r="Q47" s="74"/>
      <c r="R47" s="76">
        <f t="shared" si="1"/>
        <v>0</v>
      </c>
      <c r="S47" s="76">
        <f>(Q47-C47-R47)*Equipos!D47</f>
        <v>0</v>
      </c>
      <c r="T47" s="23">
        <f t="shared" si="2"/>
        <v>0</v>
      </c>
      <c r="U47" s="128">
        <f t="shared" si="3"/>
        <v>28</v>
      </c>
      <c r="V47" s="91"/>
      <c r="W47" s="91"/>
    </row>
    <row r="48" spans="1:23" s="6" customFormat="1" ht="12.75">
      <c r="A48" s="111">
        <f>Equipos!A48</f>
        <v>38</v>
      </c>
      <c r="B48" s="112" t="str">
        <f>Equipos!B48</f>
        <v>Nombre Equipo  38</v>
      </c>
      <c r="C48" s="73">
        <v>0</v>
      </c>
      <c r="D48" s="121">
        <f t="shared" si="10"/>
        <v>1</v>
      </c>
      <c r="E48" s="121">
        <f t="shared" si="10"/>
        <v>1</v>
      </c>
      <c r="F48" s="121">
        <f t="shared" si="10"/>
        <v>1</v>
      </c>
      <c r="G48" s="75"/>
      <c r="H48" s="121">
        <f t="shared" si="10"/>
        <v>1</v>
      </c>
      <c r="I48" s="121">
        <f t="shared" si="10"/>
        <v>1</v>
      </c>
      <c r="J48" s="121">
        <f t="shared" si="10"/>
        <v>4</v>
      </c>
      <c r="K48" s="121">
        <f t="shared" si="10"/>
        <v>6</v>
      </c>
      <c r="L48" s="121">
        <f t="shared" si="11"/>
        <v>4</v>
      </c>
      <c r="M48" s="121">
        <f t="shared" si="11"/>
        <v>5</v>
      </c>
      <c r="N48" s="121">
        <f t="shared" si="11"/>
        <v>3</v>
      </c>
      <c r="O48" s="121">
        <f t="shared" si="11"/>
        <v>1</v>
      </c>
      <c r="P48" s="90"/>
      <c r="Q48" s="74"/>
      <c r="R48" s="76">
        <f t="shared" si="1"/>
        <v>0</v>
      </c>
      <c r="S48" s="76">
        <f>(Q48-C48-R48)*Equipos!D48</f>
        <v>0</v>
      </c>
      <c r="T48" s="23">
        <f t="shared" si="2"/>
        <v>0</v>
      </c>
      <c r="U48" s="128">
        <f t="shared" si="3"/>
        <v>28</v>
      </c>
      <c r="V48" s="91"/>
      <c r="W48" s="91"/>
    </row>
    <row r="49" spans="1:23" s="6" customFormat="1" ht="12.75">
      <c r="A49" s="111">
        <f>Equipos!A49</f>
        <v>39</v>
      </c>
      <c r="B49" s="112" t="str">
        <f>Equipos!B49</f>
        <v>Nombre Equipo  39</v>
      </c>
      <c r="C49" s="73">
        <v>0</v>
      </c>
      <c r="D49" s="121">
        <f t="shared" si="10"/>
        <v>1</v>
      </c>
      <c r="E49" s="121">
        <f t="shared" si="10"/>
        <v>1</v>
      </c>
      <c r="F49" s="121">
        <f t="shared" si="10"/>
        <v>1</v>
      </c>
      <c r="G49" s="75"/>
      <c r="H49" s="121">
        <f t="shared" si="10"/>
        <v>1</v>
      </c>
      <c r="I49" s="121">
        <f t="shared" si="10"/>
        <v>1</v>
      </c>
      <c r="J49" s="121">
        <f t="shared" si="10"/>
        <v>4</v>
      </c>
      <c r="K49" s="121">
        <f t="shared" si="10"/>
        <v>6</v>
      </c>
      <c r="L49" s="121">
        <f t="shared" si="11"/>
        <v>4</v>
      </c>
      <c r="M49" s="121">
        <f t="shared" si="11"/>
        <v>5</v>
      </c>
      <c r="N49" s="121">
        <f t="shared" si="11"/>
        <v>3</v>
      </c>
      <c r="O49" s="121">
        <f t="shared" si="11"/>
        <v>1</v>
      </c>
      <c r="P49" s="90"/>
      <c r="Q49" s="74"/>
      <c r="R49" s="76">
        <f t="shared" si="1"/>
        <v>0</v>
      </c>
      <c r="S49" s="76">
        <f>(Q49-C49-R49)*Equipos!D49</f>
        <v>0</v>
      </c>
      <c r="T49" s="23">
        <f t="shared" si="2"/>
        <v>0</v>
      </c>
      <c r="U49" s="128">
        <f t="shared" si="3"/>
        <v>28</v>
      </c>
      <c r="V49" s="91"/>
      <c r="W49" s="91"/>
    </row>
    <row r="50" spans="1:23" s="6" customFormat="1" ht="12.75">
      <c r="A50" s="111">
        <f>Equipos!A50</f>
        <v>40</v>
      </c>
      <c r="B50" s="112" t="str">
        <f>Equipos!B50</f>
        <v>Nombre Equipo  40</v>
      </c>
      <c r="C50" s="73">
        <v>0</v>
      </c>
      <c r="D50" s="121">
        <f t="shared" si="10"/>
        <v>1</v>
      </c>
      <c r="E50" s="121">
        <f t="shared" si="10"/>
        <v>1</v>
      </c>
      <c r="F50" s="121">
        <f t="shared" si="10"/>
        <v>1</v>
      </c>
      <c r="G50" s="75"/>
      <c r="H50" s="121">
        <f t="shared" si="10"/>
        <v>1</v>
      </c>
      <c r="I50" s="121">
        <f t="shared" si="10"/>
        <v>1</v>
      </c>
      <c r="J50" s="121">
        <f t="shared" si="10"/>
        <v>4</v>
      </c>
      <c r="K50" s="121">
        <f t="shared" si="10"/>
        <v>6</v>
      </c>
      <c r="L50" s="121">
        <f t="shared" si="11"/>
        <v>4</v>
      </c>
      <c r="M50" s="121">
        <f t="shared" si="11"/>
        <v>5</v>
      </c>
      <c r="N50" s="121">
        <f t="shared" si="11"/>
        <v>3</v>
      </c>
      <c r="O50" s="121">
        <f t="shared" si="11"/>
        <v>1</v>
      </c>
      <c r="P50" s="90"/>
      <c r="Q50" s="74"/>
      <c r="R50" s="76">
        <f t="shared" si="1"/>
        <v>0</v>
      </c>
      <c r="S50" s="76">
        <f>(Q50-C50-R50)*Equipos!D50</f>
        <v>0</v>
      </c>
      <c r="T50" s="23">
        <f t="shared" si="2"/>
        <v>0</v>
      </c>
      <c r="U50" s="128">
        <f t="shared" si="3"/>
        <v>28</v>
      </c>
      <c r="V50" s="91"/>
      <c r="W50" s="91"/>
    </row>
    <row r="53" spans="1:21" ht="12.75">
      <c r="A53" s="127" t="s">
        <v>76</v>
      </c>
      <c r="B53" s="127"/>
      <c r="D53" s="55" t="s">
        <v>75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Q53" s="55" t="s">
        <v>18</v>
      </c>
      <c r="R53" s="55"/>
      <c r="S53" s="55"/>
      <c r="T53" s="55"/>
      <c r="U53" s="55"/>
    </row>
    <row r="54" spans="1:21" ht="12.75">
      <c r="A54" s="164" t="s">
        <v>51</v>
      </c>
      <c r="B54" s="165"/>
      <c r="D54" s="96" t="s">
        <v>81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Q54" s="103" t="s">
        <v>28</v>
      </c>
      <c r="R54" s="97"/>
      <c r="S54" s="104"/>
      <c r="T54" s="105"/>
      <c r="U54" s="99"/>
    </row>
    <row r="55" spans="1:21" ht="12.75">
      <c r="A55" s="166"/>
      <c r="B55" s="167"/>
      <c r="D55" s="124" t="s">
        <v>77</v>
      </c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Q55" s="106" t="s">
        <v>27</v>
      </c>
      <c r="R55" s="100"/>
      <c r="S55" s="107"/>
      <c r="T55" s="108"/>
      <c r="U55" s="102"/>
    </row>
    <row r="56" spans="4:15" ht="12.75">
      <c r="D56" s="124" t="s">
        <v>78</v>
      </c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</row>
    <row r="57" spans="4:15" ht="12.75">
      <c r="D57" s="124" t="s">
        <v>79</v>
      </c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</row>
    <row r="58" spans="4:15" ht="12.75">
      <c r="D58" s="126" t="s">
        <v>80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61" spans="4:15" ht="11.25">
      <c r="D61" s="131" t="s">
        <v>100</v>
      </c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</row>
    <row r="62" spans="4:15" ht="11.25">
      <c r="D62" s="132" t="s">
        <v>104</v>
      </c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</row>
    <row r="63" spans="4:15" ht="11.25">
      <c r="D63" s="135" t="s">
        <v>105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</row>
    <row r="64" spans="4:15" ht="11.25">
      <c r="D64" s="135" t="s">
        <v>101</v>
      </c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</row>
    <row r="65" spans="4:15" ht="11.25">
      <c r="D65" s="135" t="s">
        <v>107</v>
      </c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</row>
    <row r="66" spans="4:15" ht="11.25">
      <c r="D66" s="135" t="s">
        <v>102</v>
      </c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</row>
    <row r="67" spans="4:15" ht="11.25">
      <c r="D67" s="135" t="s">
        <v>108</v>
      </c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</row>
    <row r="68" spans="4:15" ht="11.25">
      <c r="D68" s="135" t="s">
        <v>103</v>
      </c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</row>
    <row r="69" spans="4:15" ht="11.25">
      <c r="D69" s="137" t="s">
        <v>106</v>
      </c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</row>
    <row r="70" ht="11.25">
      <c r="D70" s="129"/>
    </row>
    <row r="71" ht="11.25">
      <c r="D71" s="129"/>
    </row>
    <row r="72" ht="11.25">
      <c r="D72" s="140" t="s">
        <v>109</v>
      </c>
    </row>
  </sheetData>
  <mergeCells count="1">
    <mergeCell ref="A54:B55"/>
  </mergeCells>
  <conditionalFormatting sqref="R11:S50">
    <cfRule type="cellIs" priority="1" dxfId="0" operator="equal" stopIfTrue="1">
      <formula>0</formula>
    </cfRule>
  </conditionalFormatting>
  <conditionalFormatting sqref="Q11:Q50 T11:T50">
    <cfRule type="cellIs" priority="2" dxfId="2" operator="lessThanOrEqual" stopIfTrue="1">
      <formula>0</formula>
    </cfRule>
  </conditionalFormatting>
  <conditionalFormatting sqref="D11:F50 H11:O50">
    <cfRule type="cellIs" priority="3" dxfId="1" operator="greaterThan" stopIfTrue="1">
      <formula>0</formula>
    </cfRule>
  </conditionalFormatting>
  <conditionalFormatting sqref="G11:G50">
    <cfRule type="cellIs" priority="4" dxfId="3" operator="greaterThan" stopIfTrue="1">
      <formula>0</formula>
    </cfRule>
  </conditionalFormatting>
  <printOptions horizontalCentered="1" verticalCentered="1"/>
  <pageMargins left="0.2362204724409449" right="0.2362204724409449" top="0.1968503937007874" bottom="0.15748031496062992" header="0" footer="0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2"/>
  <sheetViews>
    <sheetView zoomScale="75" zoomScaleNormal="75" workbookViewId="0" topLeftCell="A1">
      <selection activeCell="D11" sqref="D11:AC50"/>
    </sheetView>
  </sheetViews>
  <sheetFormatPr defaultColWidth="11.421875" defaultRowHeight="12.75"/>
  <cols>
    <col min="1" max="1" width="7.421875" style="4" bestFit="1" customWidth="1"/>
    <col min="2" max="2" width="30.7109375" style="94" customWidth="1"/>
    <col min="3" max="3" width="7.7109375" style="4" customWidth="1"/>
    <col min="4" max="29" width="6.7109375" style="4" customWidth="1"/>
    <col min="30" max="30" width="3.140625" style="4" bestFit="1" customWidth="1"/>
    <col min="31" max="31" width="7.421875" style="5" bestFit="1" customWidth="1"/>
    <col min="32" max="32" width="8.57421875" style="4" bestFit="1" customWidth="1"/>
    <col min="33" max="33" width="8.8515625" style="39" customWidth="1"/>
    <col min="34" max="34" width="8.8515625" style="8" customWidth="1"/>
    <col min="35" max="35" width="9.421875" style="4" bestFit="1" customWidth="1"/>
    <col min="36" max="37" width="8.140625" style="1" bestFit="1" customWidth="1"/>
    <col min="38" max="16384" width="11.421875" style="1" customWidth="1"/>
  </cols>
  <sheetData>
    <row r="1" spans="1:35" ht="30" customHeight="1">
      <c r="A1" s="47"/>
      <c r="B1" s="92" t="str">
        <f>Equipos!B1</f>
        <v>RAID DE GREDOS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61"/>
      <c r="AD1" s="61"/>
      <c r="AE1" s="61"/>
      <c r="AF1" s="61"/>
      <c r="AG1" s="61"/>
      <c r="AH1" s="61" t="str">
        <f>Equipos!K1</f>
        <v>Liga Española de Raids de Aventura 2007</v>
      </c>
      <c r="AI1" s="61"/>
    </row>
    <row r="2" spans="1:35" ht="42" customHeight="1">
      <c r="A2" s="65"/>
      <c r="B2" s="64" t="s">
        <v>42</v>
      </c>
      <c r="C2" s="65"/>
      <c r="D2" s="65"/>
      <c r="E2" s="65"/>
      <c r="F2" s="65"/>
      <c r="G2" s="65"/>
      <c r="H2" s="66"/>
      <c r="I2" s="65"/>
      <c r="J2" s="65"/>
      <c r="K2" s="65"/>
      <c r="L2" s="65"/>
      <c r="M2" s="65"/>
      <c r="N2" s="65"/>
      <c r="O2" s="69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7" t="s">
        <v>74</v>
      </c>
      <c r="AE2" s="68"/>
      <c r="AF2" s="32"/>
      <c r="AG2" s="38"/>
      <c r="AH2" s="1"/>
      <c r="AI2" s="1"/>
    </row>
    <row r="3" spans="1:35" ht="42" customHeight="1" hidden="1">
      <c r="A3" s="65"/>
      <c r="B3" s="93"/>
      <c r="C3" s="65"/>
      <c r="D3" s="65"/>
      <c r="E3" s="65"/>
      <c r="F3" s="65"/>
      <c r="G3" s="65"/>
      <c r="H3" s="66"/>
      <c r="I3" s="65"/>
      <c r="J3" s="65"/>
      <c r="K3" s="65"/>
      <c r="L3" s="65"/>
      <c r="M3" s="65"/>
      <c r="N3" s="65"/>
      <c r="O3" s="69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7"/>
      <c r="AE3" s="68"/>
      <c r="AF3" s="32"/>
      <c r="AG3" s="38"/>
      <c r="AH3" s="1"/>
      <c r="AI3" s="1"/>
    </row>
    <row r="4" spans="1:33" s="10" customFormat="1" ht="12">
      <c r="A4" s="11"/>
      <c r="B4" s="6"/>
      <c r="C4" s="89" t="s">
        <v>30</v>
      </c>
      <c r="D4" s="114">
        <v>1</v>
      </c>
      <c r="E4" s="113" t="s">
        <v>38</v>
      </c>
      <c r="F4" s="113" t="s">
        <v>39</v>
      </c>
      <c r="G4" s="113" t="s">
        <v>40</v>
      </c>
      <c r="H4" s="113" t="s">
        <v>36</v>
      </c>
      <c r="I4" s="113" t="s">
        <v>31</v>
      </c>
      <c r="J4" s="113" t="s">
        <v>32</v>
      </c>
      <c r="K4" s="113" t="s">
        <v>33</v>
      </c>
      <c r="L4" s="113" t="s">
        <v>34</v>
      </c>
      <c r="M4" s="113" t="s">
        <v>52</v>
      </c>
      <c r="N4" s="113" t="s">
        <v>53</v>
      </c>
      <c r="O4" s="113" t="s">
        <v>54</v>
      </c>
      <c r="P4" s="113" t="s">
        <v>55</v>
      </c>
      <c r="Q4" s="113" t="s">
        <v>56</v>
      </c>
      <c r="R4" s="113" t="s">
        <v>57</v>
      </c>
      <c r="S4" s="113" t="s">
        <v>58</v>
      </c>
      <c r="T4" s="113" t="s">
        <v>59</v>
      </c>
      <c r="U4" s="113" t="s">
        <v>60</v>
      </c>
      <c r="V4" s="113" t="s">
        <v>61</v>
      </c>
      <c r="W4" s="113" t="s">
        <v>62</v>
      </c>
      <c r="X4" s="113" t="s">
        <v>63</v>
      </c>
      <c r="Y4" s="113" t="s">
        <v>64</v>
      </c>
      <c r="Z4" s="113" t="s">
        <v>65</v>
      </c>
      <c r="AA4" s="113" t="s">
        <v>66</v>
      </c>
      <c r="AB4" s="113" t="s">
        <v>67</v>
      </c>
      <c r="AC4" s="113" t="s">
        <v>68</v>
      </c>
      <c r="AD4" s="60"/>
      <c r="AE4" s="37"/>
      <c r="AG4" s="41"/>
    </row>
    <row r="5" spans="1:33" s="10" customFormat="1" ht="11.25">
      <c r="A5" s="11"/>
      <c r="C5" s="89" t="s">
        <v>23</v>
      </c>
      <c r="D5" s="71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60"/>
      <c r="AE5" s="11"/>
      <c r="AG5" s="41"/>
    </row>
    <row r="6" spans="1:33" s="10" customFormat="1" ht="10.5">
      <c r="A6" s="11"/>
      <c r="B6" s="63"/>
      <c r="C6" s="62" t="s">
        <v>35</v>
      </c>
      <c r="D6" s="113" t="s">
        <v>41</v>
      </c>
      <c r="E6" s="113" t="s">
        <v>38</v>
      </c>
      <c r="F6" s="113" t="s">
        <v>39</v>
      </c>
      <c r="G6" s="113" t="s">
        <v>40</v>
      </c>
      <c r="H6" s="113" t="s">
        <v>71</v>
      </c>
      <c r="I6" s="113" t="s">
        <v>31</v>
      </c>
      <c r="J6" s="113" t="s">
        <v>32</v>
      </c>
      <c r="K6" s="113" t="s">
        <v>69</v>
      </c>
      <c r="L6" s="113" t="s">
        <v>33</v>
      </c>
      <c r="M6" s="113" t="s">
        <v>34</v>
      </c>
      <c r="N6" s="113" t="s">
        <v>52</v>
      </c>
      <c r="O6" s="113" t="s">
        <v>71</v>
      </c>
      <c r="P6" s="113" t="s">
        <v>54</v>
      </c>
      <c r="Q6" s="113" t="s">
        <v>70</v>
      </c>
      <c r="R6" s="113" t="s">
        <v>55</v>
      </c>
      <c r="S6" s="113" t="s">
        <v>56</v>
      </c>
      <c r="T6" s="113" t="s">
        <v>57</v>
      </c>
      <c r="U6" s="113" t="s">
        <v>58</v>
      </c>
      <c r="V6" s="113" t="s">
        <v>59</v>
      </c>
      <c r="W6" s="113" t="s">
        <v>71</v>
      </c>
      <c r="X6" s="113" t="s">
        <v>72</v>
      </c>
      <c r="Y6" s="113" t="s">
        <v>60</v>
      </c>
      <c r="Z6" s="113" t="s">
        <v>61</v>
      </c>
      <c r="AA6" s="113" t="s">
        <v>62</v>
      </c>
      <c r="AB6" s="113" t="s">
        <v>63</v>
      </c>
      <c r="AC6" s="59" t="s">
        <v>13</v>
      </c>
      <c r="AD6" s="33"/>
      <c r="AE6" s="11"/>
      <c r="AG6" s="41"/>
    </row>
    <row r="7" spans="1:33" s="10" customFormat="1" ht="12">
      <c r="A7" s="11"/>
      <c r="B7" s="119" t="s">
        <v>73</v>
      </c>
      <c r="C7" s="89" t="s">
        <v>25</v>
      </c>
      <c r="D7" s="120">
        <v>10</v>
      </c>
      <c r="E7" s="120">
        <v>14</v>
      </c>
      <c r="F7" s="120">
        <v>28</v>
      </c>
      <c r="G7" s="120">
        <v>40</v>
      </c>
      <c r="H7" s="120"/>
      <c r="I7" s="120">
        <v>12</v>
      </c>
      <c r="J7" s="120">
        <v>21</v>
      </c>
      <c r="K7" s="120">
        <v>10</v>
      </c>
      <c r="L7" s="120">
        <v>10</v>
      </c>
      <c r="M7" s="120">
        <v>10</v>
      </c>
      <c r="N7" s="120">
        <v>10</v>
      </c>
      <c r="O7" s="120"/>
      <c r="P7" s="120">
        <v>10</v>
      </c>
      <c r="Q7" s="120">
        <v>10</v>
      </c>
      <c r="R7" s="120">
        <v>10</v>
      </c>
      <c r="S7" s="120">
        <v>10</v>
      </c>
      <c r="T7" s="120">
        <v>10</v>
      </c>
      <c r="U7" s="120">
        <v>10</v>
      </c>
      <c r="V7" s="120">
        <v>10</v>
      </c>
      <c r="W7" s="120"/>
      <c r="X7" s="120">
        <v>10</v>
      </c>
      <c r="Y7" s="120">
        <v>10</v>
      </c>
      <c r="Z7" s="120">
        <v>10</v>
      </c>
      <c r="AA7" s="120">
        <v>10</v>
      </c>
      <c r="AB7" s="120">
        <v>10</v>
      </c>
      <c r="AC7" s="120">
        <v>10</v>
      </c>
      <c r="AD7" s="60"/>
      <c r="AE7" s="37"/>
      <c r="AG7" s="41"/>
    </row>
    <row r="8" spans="31:35" ht="11.25">
      <c r="AE8" s="4"/>
      <c r="AF8" s="1"/>
      <c r="AG8" s="38"/>
      <c r="AH8" s="1"/>
      <c r="AI8" s="1"/>
    </row>
    <row r="9" spans="31:35" ht="11.25" hidden="1">
      <c r="AE9" s="4"/>
      <c r="AF9" s="1"/>
      <c r="AG9" s="38"/>
      <c r="AH9" s="1"/>
      <c r="AI9" s="1"/>
    </row>
    <row r="10" spans="1:35" ht="12" customHeight="1">
      <c r="A10" s="20" t="str">
        <f>Equipos!A10</f>
        <v>Dorsal</v>
      </c>
      <c r="B10" s="95" t="str">
        <f>Equipos!B10</f>
        <v>AVENTURA</v>
      </c>
      <c r="C10" s="34" t="s">
        <v>3</v>
      </c>
      <c r="D10" s="35">
        <f aca="true" t="shared" si="0" ref="D10:Z10">D4</f>
        <v>1</v>
      </c>
      <c r="E10" s="35" t="str">
        <f t="shared" si="0"/>
        <v>2</v>
      </c>
      <c r="F10" s="35" t="str">
        <f t="shared" si="0"/>
        <v>3</v>
      </c>
      <c r="G10" s="35" t="str">
        <f t="shared" si="0"/>
        <v>4</v>
      </c>
      <c r="H10" s="35" t="str">
        <f t="shared" si="0"/>
        <v>5</v>
      </c>
      <c r="I10" s="35" t="str">
        <f t="shared" si="0"/>
        <v>6</v>
      </c>
      <c r="J10" s="35" t="str">
        <f t="shared" si="0"/>
        <v>7</v>
      </c>
      <c r="K10" s="35" t="str">
        <f t="shared" si="0"/>
        <v>8</v>
      </c>
      <c r="L10" s="35" t="str">
        <f t="shared" si="0"/>
        <v>9</v>
      </c>
      <c r="M10" s="35" t="str">
        <f t="shared" si="0"/>
        <v>10</v>
      </c>
      <c r="N10" s="35" t="str">
        <f t="shared" si="0"/>
        <v>11</v>
      </c>
      <c r="O10" s="35" t="str">
        <f t="shared" si="0"/>
        <v>12</v>
      </c>
      <c r="P10" s="35" t="str">
        <f t="shared" si="0"/>
        <v>13</v>
      </c>
      <c r="Q10" s="35" t="str">
        <f t="shared" si="0"/>
        <v>14</v>
      </c>
      <c r="R10" s="35" t="str">
        <f t="shared" si="0"/>
        <v>15</v>
      </c>
      <c r="S10" s="35" t="str">
        <f t="shared" si="0"/>
        <v>16</v>
      </c>
      <c r="T10" s="35" t="str">
        <f t="shared" si="0"/>
        <v>17</v>
      </c>
      <c r="U10" s="35" t="str">
        <f t="shared" si="0"/>
        <v>18</v>
      </c>
      <c r="V10" s="35" t="str">
        <f t="shared" si="0"/>
        <v>19</v>
      </c>
      <c r="W10" s="35" t="str">
        <f t="shared" si="0"/>
        <v>20</v>
      </c>
      <c r="X10" s="35" t="str">
        <f t="shared" si="0"/>
        <v>21</v>
      </c>
      <c r="Y10" s="35" t="str">
        <f t="shared" si="0"/>
        <v>22</v>
      </c>
      <c r="Z10" s="35" t="str">
        <f t="shared" si="0"/>
        <v>23</v>
      </c>
      <c r="AA10" s="115" t="str">
        <f>AA6</f>
        <v>20</v>
      </c>
      <c r="AB10" s="35" t="str">
        <f>AB4</f>
        <v>25</v>
      </c>
      <c r="AC10" s="35" t="str">
        <f>AC4</f>
        <v>26</v>
      </c>
      <c r="AD10" s="36"/>
      <c r="AE10" s="35" t="s">
        <v>22</v>
      </c>
      <c r="AF10" s="35" t="s">
        <v>21</v>
      </c>
      <c r="AG10" s="40" t="s">
        <v>14</v>
      </c>
      <c r="AH10" s="35" t="s">
        <v>5</v>
      </c>
      <c r="AI10" s="34" t="s">
        <v>15</v>
      </c>
    </row>
    <row r="11" spans="1:36" s="6" customFormat="1" ht="12.75">
      <c r="A11" s="111">
        <f>Equipos!A11</f>
        <v>20</v>
      </c>
      <c r="B11" s="112" t="str">
        <f>Equipos!B11</f>
        <v>FUEGO 34</v>
      </c>
      <c r="C11" s="73">
        <v>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75"/>
      <c r="X11" s="121"/>
      <c r="Y11" s="121"/>
      <c r="Z11" s="121"/>
      <c r="AA11" s="121"/>
      <c r="AB11" s="121"/>
      <c r="AC11" s="121"/>
      <c r="AD11" s="90"/>
      <c r="AE11" s="77"/>
      <c r="AF11" s="76">
        <f aca="true" t="shared" si="1" ref="AF11:AF50">W11</f>
        <v>0</v>
      </c>
      <c r="AG11" s="76">
        <f>(AE11-C11-AF11)*Equipos!D11</f>
        <v>0</v>
      </c>
      <c r="AH11" s="23">
        <f aca="true" t="shared" si="2" ref="AH11:AH50">AE11-C11-AF11-AG11</f>
        <v>0</v>
      </c>
      <c r="AI11" s="128">
        <f aca="true" t="shared" si="3" ref="AI11:AI50">SUM(D11:AC11)</f>
        <v>0</v>
      </c>
      <c r="AJ11" s="91"/>
    </row>
    <row r="12" spans="1:36" s="6" customFormat="1" ht="12.75">
      <c r="A12" s="111">
        <f>Equipos!A12</f>
        <v>60</v>
      </c>
      <c r="B12" s="112" t="str">
        <f>Equipos!B12</f>
        <v>HERVÁS_ZORNOTZA X-TREME</v>
      </c>
      <c r="C12" s="73">
        <v>0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75"/>
      <c r="X12" s="121"/>
      <c r="Y12" s="121"/>
      <c r="Z12" s="121"/>
      <c r="AA12" s="121"/>
      <c r="AB12" s="121"/>
      <c r="AC12" s="121"/>
      <c r="AD12" s="90"/>
      <c r="AE12" s="77"/>
      <c r="AF12" s="76">
        <f t="shared" si="1"/>
        <v>0</v>
      </c>
      <c r="AG12" s="76">
        <f>(AE12-C12-AF12)*Equipos!D12</f>
        <v>0</v>
      </c>
      <c r="AH12" s="23">
        <f t="shared" si="2"/>
        <v>0</v>
      </c>
      <c r="AI12" s="128">
        <f t="shared" si="3"/>
        <v>0</v>
      </c>
      <c r="AJ12" s="91"/>
    </row>
    <row r="13" spans="1:35" s="6" customFormat="1" ht="12.75">
      <c r="A13" s="111">
        <f>Equipos!A13</f>
        <v>70</v>
      </c>
      <c r="B13" s="112" t="str">
        <f>Equipos!B13</f>
        <v>A MUETE MIXTA</v>
      </c>
      <c r="C13" s="73">
        <v>0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75"/>
      <c r="X13" s="121"/>
      <c r="Y13" s="121"/>
      <c r="Z13" s="121"/>
      <c r="AA13" s="121"/>
      <c r="AB13" s="121"/>
      <c r="AC13" s="121"/>
      <c r="AD13" s="90"/>
      <c r="AE13" s="70"/>
      <c r="AF13" s="76">
        <f t="shared" si="1"/>
        <v>0</v>
      </c>
      <c r="AG13" s="76">
        <f>(AE13-C13-AF13)*Equipos!D13</f>
        <v>0</v>
      </c>
      <c r="AH13" s="23">
        <f t="shared" si="2"/>
        <v>0</v>
      </c>
      <c r="AI13" s="128">
        <f t="shared" si="3"/>
        <v>0</v>
      </c>
    </row>
    <row r="14" spans="1:36" s="6" customFormat="1" ht="12.75">
      <c r="A14" s="111">
        <f>Equipos!A14</f>
        <v>80</v>
      </c>
      <c r="B14" s="112" t="str">
        <f>Equipos!B14</f>
        <v>EKIN RAID TALDEA</v>
      </c>
      <c r="C14" s="73">
        <v>0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75"/>
      <c r="X14" s="121"/>
      <c r="Y14" s="121"/>
      <c r="Z14" s="121"/>
      <c r="AA14" s="121"/>
      <c r="AB14" s="121"/>
      <c r="AC14" s="121"/>
      <c r="AD14" s="90"/>
      <c r="AE14" s="74"/>
      <c r="AF14" s="76">
        <f t="shared" si="1"/>
        <v>0</v>
      </c>
      <c r="AG14" s="76">
        <f>(AE14-C14-AF14)*Equipos!D14</f>
        <v>0</v>
      </c>
      <c r="AH14" s="23">
        <f t="shared" si="2"/>
        <v>0</v>
      </c>
      <c r="AI14" s="128">
        <f t="shared" si="3"/>
        <v>0</v>
      </c>
      <c r="AJ14" s="91"/>
    </row>
    <row r="15" spans="1:36" s="6" customFormat="1" ht="12.75">
      <c r="A15" s="111">
        <f>Equipos!A15</f>
        <v>90</v>
      </c>
      <c r="B15" s="112" t="str">
        <f>Equipos!B15</f>
        <v>DEBA GOINEA</v>
      </c>
      <c r="C15" s="73">
        <v>0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75"/>
      <c r="X15" s="121"/>
      <c r="Y15" s="121"/>
      <c r="Z15" s="121"/>
      <c r="AA15" s="121"/>
      <c r="AB15" s="121"/>
      <c r="AC15" s="121"/>
      <c r="AD15" s="90"/>
      <c r="AE15" s="77"/>
      <c r="AF15" s="76">
        <f t="shared" si="1"/>
        <v>0</v>
      </c>
      <c r="AG15" s="76">
        <f>(AE15-C15-AF15)*Equipos!D15</f>
        <v>0</v>
      </c>
      <c r="AH15" s="23">
        <f t="shared" si="2"/>
        <v>0</v>
      </c>
      <c r="AI15" s="128">
        <f t="shared" si="3"/>
        <v>0</v>
      </c>
      <c r="AJ15" s="91"/>
    </row>
    <row r="16" spans="1:35" s="6" customFormat="1" ht="12.75">
      <c r="A16" s="111">
        <f>Equipos!A16</f>
        <v>100</v>
      </c>
      <c r="B16" s="112" t="str">
        <f>Equipos!B16</f>
        <v>C.D.POSEIDON MIXTA</v>
      </c>
      <c r="C16" s="73">
        <v>0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75"/>
      <c r="X16" s="121"/>
      <c r="Y16" s="121"/>
      <c r="Z16" s="121"/>
      <c r="AA16" s="121"/>
      <c r="AB16" s="121"/>
      <c r="AC16" s="121"/>
      <c r="AD16" s="90"/>
      <c r="AE16" s="74"/>
      <c r="AF16" s="76">
        <f t="shared" si="1"/>
        <v>0</v>
      </c>
      <c r="AG16" s="76">
        <f>(AE16-C16-AF16)*Equipos!D16</f>
        <v>0</v>
      </c>
      <c r="AH16" s="23">
        <f t="shared" si="2"/>
        <v>0</v>
      </c>
      <c r="AI16" s="128">
        <f t="shared" si="3"/>
        <v>0</v>
      </c>
    </row>
    <row r="17" spans="1:37" s="6" customFormat="1" ht="12.75">
      <c r="A17" s="111">
        <f>Equipos!A17</f>
        <v>120</v>
      </c>
      <c r="B17" s="112" t="str">
        <f>Equipos!B17</f>
        <v>BIKEAVENTURA BRUNETE</v>
      </c>
      <c r="C17" s="73">
        <v>0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75"/>
      <c r="X17" s="121"/>
      <c r="Y17" s="121"/>
      <c r="Z17" s="121"/>
      <c r="AA17" s="121"/>
      <c r="AB17" s="121"/>
      <c r="AC17" s="121"/>
      <c r="AD17" s="90"/>
      <c r="AE17" s="74"/>
      <c r="AF17" s="76">
        <f t="shared" si="1"/>
        <v>0</v>
      </c>
      <c r="AG17" s="76">
        <f>(AE17-C17-AF17)*Equipos!D17</f>
        <v>0</v>
      </c>
      <c r="AH17" s="23">
        <f t="shared" si="2"/>
        <v>0</v>
      </c>
      <c r="AI17" s="128">
        <f t="shared" si="3"/>
        <v>0</v>
      </c>
      <c r="AJ17" s="91"/>
      <c r="AK17" s="91"/>
    </row>
    <row r="18" spans="1:37" s="6" customFormat="1" ht="12.75">
      <c r="A18" s="111">
        <f>Equipos!A18</f>
        <v>130</v>
      </c>
      <c r="B18" s="112" t="str">
        <f>Equipos!B18</f>
        <v>BARRYMORE-TRONADOR</v>
      </c>
      <c r="C18" s="73">
        <v>0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75"/>
      <c r="X18" s="121"/>
      <c r="Y18" s="121"/>
      <c r="Z18" s="121"/>
      <c r="AA18" s="121"/>
      <c r="AB18" s="121"/>
      <c r="AC18" s="121"/>
      <c r="AD18" s="90"/>
      <c r="AE18" s="74"/>
      <c r="AF18" s="76">
        <f t="shared" si="1"/>
        <v>0</v>
      </c>
      <c r="AG18" s="76">
        <f>(AE18-C18-AF18)*Equipos!D18</f>
        <v>0</v>
      </c>
      <c r="AH18" s="23">
        <f t="shared" si="2"/>
        <v>0</v>
      </c>
      <c r="AI18" s="128">
        <f t="shared" si="3"/>
        <v>0</v>
      </c>
      <c r="AJ18" s="91"/>
      <c r="AK18" s="91"/>
    </row>
    <row r="19" spans="1:37" s="6" customFormat="1" ht="12.75">
      <c r="A19" s="111">
        <f>Equipos!A19</f>
        <v>140</v>
      </c>
      <c r="B19" s="112" t="str">
        <f>Equipos!B19</f>
        <v>SPANISH BULLFIGHTERS</v>
      </c>
      <c r="C19" s="73">
        <v>0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75"/>
      <c r="X19" s="121"/>
      <c r="Y19" s="121"/>
      <c r="Z19" s="121"/>
      <c r="AA19" s="121"/>
      <c r="AB19" s="121"/>
      <c r="AC19" s="121"/>
      <c r="AD19" s="90"/>
      <c r="AE19" s="74"/>
      <c r="AF19" s="76">
        <f t="shared" si="1"/>
        <v>0</v>
      </c>
      <c r="AG19" s="76">
        <f>(AE19-C19-AF19)*Equipos!D19</f>
        <v>0</v>
      </c>
      <c r="AH19" s="23">
        <f t="shared" si="2"/>
        <v>0</v>
      </c>
      <c r="AI19" s="128">
        <f t="shared" si="3"/>
        <v>0</v>
      </c>
      <c r="AJ19" s="91"/>
      <c r="AK19" s="91"/>
    </row>
    <row r="20" spans="1:37" s="6" customFormat="1" ht="12.75">
      <c r="A20" s="111">
        <f>Equipos!A20</f>
        <v>150</v>
      </c>
      <c r="B20" s="112" t="str">
        <f>Equipos!B20</f>
        <v>X-TREM PERRIQUETS</v>
      </c>
      <c r="C20" s="73">
        <v>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75"/>
      <c r="X20" s="121"/>
      <c r="Y20" s="121"/>
      <c r="Z20" s="121"/>
      <c r="AA20" s="121"/>
      <c r="AB20" s="121"/>
      <c r="AC20" s="121"/>
      <c r="AD20" s="90"/>
      <c r="AE20" s="74"/>
      <c r="AF20" s="76">
        <f t="shared" si="1"/>
        <v>0</v>
      </c>
      <c r="AG20" s="76">
        <f>(AE20-C20-AF20)*Equipos!D20</f>
        <v>0</v>
      </c>
      <c r="AH20" s="23">
        <f t="shared" si="2"/>
        <v>0</v>
      </c>
      <c r="AI20" s="128">
        <f t="shared" si="3"/>
        <v>0</v>
      </c>
      <c r="AJ20" s="91"/>
      <c r="AK20" s="91"/>
    </row>
    <row r="21" spans="1:37" s="6" customFormat="1" ht="12.75">
      <c r="A21" s="111">
        <f>Equipos!A21</f>
        <v>170</v>
      </c>
      <c r="B21" s="112" t="str">
        <f>Equipos!B21</f>
        <v>MONTE EL PARDO MIXTA</v>
      </c>
      <c r="C21" s="73">
        <v>0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75"/>
      <c r="X21" s="121"/>
      <c r="Y21" s="121"/>
      <c r="Z21" s="121"/>
      <c r="AA21" s="121"/>
      <c r="AB21" s="121"/>
      <c r="AC21" s="121"/>
      <c r="AD21" s="90"/>
      <c r="AE21" s="74"/>
      <c r="AF21" s="76">
        <f t="shared" si="1"/>
        <v>0</v>
      </c>
      <c r="AG21" s="76">
        <f>(AE21-C21-AF21)*Equipos!D21</f>
        <v>0</v>
      </c>
      <c r="AH21" s="23">
        <f t="shared" si="2"/>
        <v>0</v>
      </c>
      <c r="AI21" s="128">
        <f t="shared" si="3"/>
        <v>0</v>
      </c>
      <c r="AJ21" s="91"/>
      <c r="AK21" s="91"/>
    </row>
    <row r="22" spans="1:37" s="6" customFormat="1" ht="12.75">
      <c r="A22" s="111">
        <f>Equipos!A22</f>
        <v>180</v>
      </c>
      <c r="B22" s="112" t="str">
        <f>Equipos!B22</f>
        <v>TRIPI(TRIATLON PISUERGA)</v>
      </c>
      <c r="C22" s="73">
        <v>0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75"/>
      <c r="X22" s="121"/>
      <c r="Y22" s="121"/>
      <c r="Z22" s="121"/>
      <c r="AA22" s="121"/>
      <c r="AB22" s="121"/>
      <c r="AC22" s="121"/>
      <c r="AD22" s="90"/>
      <c r="AE22" s="74"/>
      <c r="AF22" s="76">
        <f t="shared" si="1"/>
        <v>0</v>
      </c>
      <c r="AG22" s="76">
        <f>(AE22-C22-AF22)*Equipos!D22</f>
        <v>0</v>
      </c>
      <c r="AH22" s="23">
        <f t="shared" si="2"/>
        <v>0</v>
      </c>
      <c r="AI22" s="128">
        <f t="shared" si="3"/>
        <v>0</v>
      </c>
      <c r="AJ22" s="91"/>
      <c r="AK22" s="91"/>
    </row>
    <row r="23" spans="1:37" s="6" customFormat="1" ht="12.75">
      <c r="A23" s="111">
        <f>Equipos!A23</f>
        <v>190</v>
      </c>
      <c r="B23" s="112" t="str">
        <f>Equipos!B23</f>
        <v>PLANETACTION-DEUTER</v>
      </c>
      <c r="C23" s="73">
        <v>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75"/>
      <c r="X23" s="121"/>
      <c r="Y23" s="121"/>
      <c r="Z23" s="121"/>
      <c r="AA23" s="121"/>
      <c r="AB23" s="121"/>
      <c r="AC23" s="121"/>
      <c r="AD23" s="90"/>
      <c r="AE23" s="74"/>
      <c r="AF23" s="76">
        <f t="shared" si="1"/>
        <v>0</v>
      </c>
      <c r="AG23" s="76">
        <f>(AE23-C23-AF23)*Equipos!D23</f>
        <v>0</v>
      </c>
      <c r="AH23" s="23">
        <f t="shared" si="2"/>
        <v>0</v>
      </c>
      <c r="AI23" s="128">
        <f t="shared" si="3"/>
        <v>0</v>
      </c>
      <c r="AJ23" s="91"/>
      <c r="AK23" s="91"/>
    </row>
    <row r="24" spans="1:37" s="6" customFormat="1" ht="12.75">
      <c r="A24" s="111">
        <f>Equipos!A24</f>
        <v>200</v>
      </c>
      <c r="B24" s="112" t="str">
        <f>Equipos!B24</f>
        <v>RASPABAR CASTELLON</v>
      </c>
      <c r="C24" s="73">
        <v>0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75"/>
      <c r="X24" s="121"/>
      <c r="Y24" s="121"/>
      <c r="Z24" s="121"/>
      <c r="AA24" s="121"/>
      <c r="AB24" s="121"/>
      <c r="AC24" s="121"/>
      <c r="AD24" s="90"/>
      <c r="AE24" s="74"/>
      <c r="AF24" s="76">
        <f t="shared" si="1"/>
        <v>0</v>
      </c>
      <c r="AG24" s="76">
        <f>(AE24-C24-AF24)*Equipos!D24</f>
        <v>0</v>
      </c>
      <c r="AH24" s="23">
        <f t="shared" si="2"/>
        <v>0</v>
      </c>
      <c r="AI24" s="128">
        <f t="shared" si="3"/>
        <v>0</v>
      </c>
      <c r="AJ24" s="91"/>
      <c r="AK24" s="91"/>
    </row>
    <row r="25" spans="1:37" s="6" customFormat="1" ht="12.75">
      <c r="A25" s="111">
        <f>Equipos!A25</f>
        <v>230</v>
      </c>
      <c r="B25" s="112" t="str">
        <f>Equipos!B25</f>
        <v>LOS IMPERDIBLES LANCEROS RAIS</v>
      </c>
      <c r="C25" s="73">
        <v>0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75"/>
      <c r="X25" s="121"/>
      <c r="Y25" s="121"/>
      <c r="Z25" s="121"/>
      <c r="AA25" s="121"/>
      <c r="AB25" s="121"/>
      <c r="AC25" s="121"/>
      <c r="AD25" s="90"/>
      <c r="AE25" s="74"/>
      <c r="AF25" s="76">
        <f t="shared" si="1"/>
        <v>0</v>
      </c>
      <c r="AG25" s="76">
        <f>(AE25-C25-AF25)*Equipos!D25</f>
        <v>0</v>
      </c>
      <c r="AH25" s="23">
        <f t="shared" si="2"/>
        <v>0</v>
      </c>
      <c r="AI25" s="128">
        <f t="shared" si="3"/>
        <v>0</v>
      </c>
      <c r="AJ25" s="91"/>
      <c r="AK25" s="91"/>
    </row>
    <row r="26" spans="1:37" s="6" customFormat="1" ht="12.75">
      <c r="A26" s="111">
        <f>Equipos!A26</f>
        <v>250</v>
      </c>
      <c r="B26" s="112" t="str">
        <f>Equipos!B26</f>
        <v>YUMARAID</v>
      </c>
      <c r="C26" s="73">
        <v>0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75"/>
      <c r="X26" s="121"/>
      <c r="Y26" s="121"/>
      <c r="Z26" s="121"/>
      <c r="AA26" s="121"/>
      <c r="AB26" s="121"/>
      <c r="AC26" s="121"/>
      <c r="AD26" s="90"/>
      <c r="AE26" s="74"/>
      <c r="AF26" s="76">
        <f t="shared" si="1"/>
        <v>0</v>
      </c>
      <c r="AG26" s="76">
        <f>(AE26-C26-AF26)*Equipos!D26</f>
        <v>0</v>
      </c>
      <c r="AH26" s="23">
        <f t="shared" si="2"/>
        <v>0</v>
      </c>
      <c r="AI26" s="128">
        <f t="shared" si="3"/>
        <v>0</v>
      </c>
      <c r="AJ26" s="91"/>
      <c r="AK26" s="91"/>
    </row>
    <row r="27" spans="1:37" s="6" customFormat="1" ht="12.75">
      <c r="A27" s="111">
        <f>Equipos!A27</f>
        <v>270</v>
      </c>
      <c r="B27" s="112" t="str">
        <f>Equipos!B27</f>
        <v>TRONADOR-BARRYMORE</v>
      </c>
      <c r="C27" s="73">
        <v>0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75"/>
      <c r="X27" s="121"/>
      <c r="Y27" s="121"/>
      <c r="Z27" s="121"/>
      <c r="AA27" s="121"/>
      <c r="AB27" s="121"/>
      <c r="AC27" s="121"/>
      <c r="AD27" s="90"/>
      <c r="AE27" s="74"/>
      <c r="AF27" s="76">
        <f t="shared" si="1"/>
        <v>0</v>
      </c>
      <c r="AG27" s="76">
        <f>(AE27-C27-AF27)*Equipos!D27</f>
        <v>0</v>
      </c>
      <c r="AH27" s="23">
        <f t="shared" si="2"/>
        <v>0</v>
      </c>
      <c r="AI27" s="128">
        <f t="shared" si="3"/>
        <v>0</v>
      </c>
      <c r="AJ27" s="91"/>
      <c r="AK27" s="91"/>
    </row>
    <row r="28" spans="1:37" s="6" customFormat="1" ht="12.75">
      <c r="A28" s="111">
        <f>Equipos!A28</f>
        <v>330</v>
      </c>
      <c r="B28" s="112" t="str">
        <f>Equipos!B28</f>
        <v>GREDOS BTT ARENAS</v>
      </c>
      <c r="C28" s="73">
        <v>0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75"/>
      <c r="X28" s="121"/>
      <c r="Y28" s="121"/>
      <c r="Z28" s="121"/>
      <c r="AA28" s="121"/>
      <c r="AB28" s="121"/>
      <c r="AC28" s="121"/>
      <c r="AD28" s="90"/>
      <c r="AE28" s="74"/>
      <c r="AF28" s="76">
        <f t="shared" si="1"/>
        <v>0</v>
      </c>
      <c r="AG28" s="76">
        <f>(AE28-C28-AF28)*Equipos!D28</f>
        <v>0</v>
      </c>
      <c r="AH28" s="23">
        <f t="shared" si="2"/>
        <v>0</v>
      </c>
      <c r="AI28" s="128">
        <f t="shared" si="3"/>
        <v>0</v>
      </c>
      <c r="AJ28" s="91"/>
      <c r="AK28" s="91"/>
    </row>
    <row r="29" spans="1:37" s="6" customFormat="1" ht="12.75">
      <c r="A29" s="111">
        <f>Equipos!A29</f>
        <v>370</v>
      </c>
      <c r="B29" s="112" t="str">
        <f>Equipos!B29</f>
        <v>BLUES RAIDERS</v>
      </c>
      <c r="C29" s="73">
        <v>0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75"/>
      <c r="X29" s="121"/>
      <c r="Y29" s="121"/>
      <c r="Z29" s="121"/>
      <c r="AA29" s="121"/>
      <c r="AB29" s="121"/>
      <c r="AC29" s="121"/>
      <c r="AD29" s="90"/>
      <c r="AE29" s="74"/>
      <c r="AF29" s="76">
        <f t="shared" si="1"/>
        <v>0</v>
      </c>
      <c r="AG29" s="76">
        <f>(AE29-C29-AF29)*Equipos!D29</f>
        <v>0</v>
      </c>
      <c r="AH29" s="23">
        <f t="shared" si="2"/>
        <v>0</v>
      </c>
      <c r="AI29" s="128">
        <f t="shared" si="3"/>
        <v>0</v>
      </c>
      <c r="AJ29" s="91"/>
      <c r="AK29" s="91"/>
    </row>
    <row r="30" spans="1:37" s="6" customFormat="1" ht="12.75">
      <c r="A30" s="111">
        <f>Equipos!A30</f>
        <v>380</v>
      </c>
      <c r="B30" s="112" t="str">
        <f>Equipos!B30</f>
        <v>UNION FENOSA</v>
      </c>
      <c r="C30" s="73">
        <v>0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75"/>
      <c r="X30" s="121"/>
      <c r="Y30" s="121"/>
      <c r="Z30" s="121"/>
      <c r="AA30" s="121"/>
      <c r="AB30" s="121"/>
      <c r="AC30" s="121"/>
      <c r="AD30" s="90"/>
      <c r="AE30" s="74"/>
      <c r="AF30" s="76">
        <f t="shared" si="1"/>
        <v>0</v>
      </c>
      <c r="AG30" s="76">
        <f>(AE30-C30-AF30)*Equipos!D30</f>
        <v>0</v>
      </c>
      <c r="AH30" s="23">
        <f t="shared" si="2"/>
        <v>0</v>
      </c>
      <c r="AI30" s="128">
        <f t="shared" si="3"/>
        <v>0</v>
      </c>
      <c r="AJ30" s="91"/>
      <c r="AK30" s="91"/>
    </row>
    <row r="31" spans="1:37" s="6" customFormat="1" ht="12.75">
      <c r="A31" s="111">
        <f>Equipos!A31</f>
        <v>390</v>
      </c>
      <c r="B31" s="112" t="str">
        <f>Equipos!B31</f>
        <v>UNION FENOSA 2</v>
      </c>
      <c r="C31" s="73">
        <v>0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75"/>
      <c r="X31" s="121"/>
      <c r="Y31" s="121"/>
      <c r="Z31" s="121"/>
      <c r="AA31" s="121"/>
      <c r="AB31" s="121"/>
      <c r="AC31" s="121"/>
      <c r="AD31" s="90"/>
      <c r="AE31" s="74"/>
      <c r="AF31" s="76">
        <f t="shared" si="1"/>
        <v>0</v>
      </c>
      <c r="AG31" s="76">
        <f>(AE31-C31-AF31)*Equipos!D31</f>
        <v>0</v>
      </c>
      <c r="AH31" s="23">
        <f t="shared" si="2"/>
        <v>0</v>
      </c>
      <c r="AI31" s="128">
        <f t="shared" si="3"/>
        <v>0</v>
      </c>
      <c r="AJ31" s="91"/>
      <c r="AK31" s="91"/>
    </row>
    <row r="32" spans="1:37" s="6" customFormat="1" ht="12.75">
      <c r="A32" s="111">
        <f>Equipos!A32</f>
        <v>410</v>
      </c>
      <c r="B32" s="112" t="str">
        <f>Equipos!B32</f>
        <v>DESTINO GREDOS-LA GALANA</v>
      </c>
      <c r="C32" s="73">
        <v>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75"/>
      <c r="X32" s="121"/>
      <c r="Y32" s="121"/>
      <c r="Z32" s="121"/>
      <c r="AA32" s="121"/>
      <c r="AB32" s="121"/>
      <c r="AC32" s="121"/>
      <c r="AD32" s="90"/>
      <c r="AE32" s="74"/>
      <c r="AF32" s="76">
        <f t="shared" si="1"/>
        <v>0</v>
      </c>
      <c r="AG32" s="76">
        <f>(AE32-C32-AF32)*Equipos!D32</f>
        <v>0</v>
      </c>
      <c r="AH32" s="23">
        <f t="shared" si="2"/>
        <v>0</v>
      </c>
      <c r="AI32" s="128">
        <f t="shared" si="3"/>
        <v>0</v>
      </c>
      <c r="AJ32" s="91"/>
      <c r="AK32" s="91"/>
    </row>
    <row r="33" spans="1:37" s="6" customFormat="1" ht="12.75">
      <c r="A33" s="111">
        <f>Equipos!A33</f>
        <v>420</v>
      </c>
      <c r="B33" s="112" t="str">
        <f>Equipos!B33</f>
        <v>PALENCIA TEAM MIXTA</v>
      </c>
      <c r="C33" s="73">
        <v>0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75"/>
      <c r="X33" s="121"/>
      <c r="Y33" s="121"/>
      <c r="Z33" s="121"/>
      <c r="AA33" s="121"/>
      <c r="AB33" s="121"/>
      <c r="AC33" s="121"/>
      <c r="AD33" s="90"/>
      <c r="AE33" s="74"/>
      <c r="AF33" s="76">
        <f t="shared" si="1"/>
        <v>0</v>
      </c>
      <c r="AG33" s="76">
        <f>(AE33-C33-AF33)*Equipos!D33</f>
        <v>0</v>
      </c>
      <c r="AH33" s="23">
        <f t="shared" si="2"/>
        <v>0</v>
      </c>
      <c r="AI33" s="128">
        <f t="shared" si="3"/>
        <v>0</v>
      </c>
      <c r="AJ33" s="91"/>
      <c r="AK33" s="91"/>
    </row>
    <row r="34" spans="1:37" s="6" customFormat="1" ht="12.75">
      <c r="A34" s="111">
        <f>Equipos!A34</f>
        <v>470</v>
      </c>
      <c r="B34" s="112" t="str">
        <f>Equipos!B34</f>
        <v>RIVEREÑOS</v>
      </c>
      <c r="C34" s="73">
        <v>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75"/>
      <c r="X34" s="121"/>
      <c r="Y34" s="121"/>
      <c r="Z34" s="121"/>
      <c r="AA34" s="121"/>
      <c r="AB34" s="121"/>
      <c r="AC34" s="121"/>
      <c r="AD34" s="90"/>
      <c r="AE34" s="74"/>
      <c r="AF34" s="76">
        <f t="shared" si="1"/>
        <v>0</v>
      </c>
      <c r="AG34" s="76">
        <f>(AE34-C34-AF34)*Equipos!D34</f>
        <v>0</v>
      </c>
      <c r="AH34" s="23">
        <f t="shared" si="2"/>
        <v>0</v>
      </c>
      <c r="AI34" s="128">
        <f t="shared" si="3"/>
        <v>0</v>
      </c>
      <c r="AJ34" s="91"/>
      <c r="AK34" s="91"/>
    </row>
    <row r="35" spans="1:37" s="6" customFormat="1" ht="12.75">
      <c r="A35" s="111">
        <f>Equipos!A35</f>
        <v>490</v>
      </c>
      <c r="B35" s="112" t="str">
        <f>Equipos!B35</f>
        <v>JIPUZOS BRIF</v>
      </c>
      <c r="C35" s="73">
        <v>0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75"/>
      <c r="X35" s="121"/>
      <c r="Y35" s="121"/>
      <c r="Z35" s="121"/>
      <c r="AA35" s="121"/>
      <c r="AB35" s="121"/>
      <c r="AC35" s="121"/>
      <c r="AD35" s="90"/>
      <c r="AE35" s="74"/>
      <c r="AF35" s="76">
        <f t="shared" si="1"/>
        <v>0</v>
      </c>
      <c r="AG35" s="76">
        <f>(AE35-C35-AF35)*Equipos!D35</f>
        <v>0</v>
      </c>
      <c r="AH35" s="23">
        <f t="shared" si="2"/>
        <v>0</v>
      </c>
      <c r="AI35" s="128">
        <f t="shared" si="3"/>
        <v>0</v>
      </c>
      <c r="AJ35" s="91"/>
      <c r="AK35" s="91"/>
    </row>
    <row r="36" spans="1:37" s="6" customFormat="1" ht="12.75">
      <c r="A36" s="111">
        <f>Equipos!A36</f>
        <v>26</v>
      </c>
      <c r="B36" s="112" t="str">
        <f>Equipos!B36</f>
        <v>Nombre Equipo  26</v>
      </c>
      <c r="C36" s="73">
        <v>0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75"/>
      <c r="X36" s="121"/>
      <c r="Y36" s="121"/>
      <c r="Z36" s="121"/>
      <c r="AA36" s="121"/>
      <c r="AB36" s="121"/>
      <c r="AC36" s="121"/>
      <c r="AD36" s="90"/>
      <c r="AE36" s="74"/>
      <c r="AF36" s="76">
        <f t="shared" si="1"/>
        <v>0</v>
      </c>
      <c r="AG36" s="76">
        <f>(AE36-C36-AF36)*Equipos!D36</f>
        <v>0</v>
      </c>
      <c r="AH36" s="23">
        <f t="shared" si="2"/>
        <v>0</v>
      </c>
      <c r="AI36" s="128">
        <f t="shared" si="3"/>
        <v>0</v>
      </c>
      <c r="AJ36" s="91"/>
      <c r="AK36" s="91"/>
    </row>
    <row r="37" spans="1:37" s="6" customFormat="1" ht="12.75">
      <c r="A37" s="111">
        <f>Equipos!A37</f>
        <v>27</v>
      </c>
      <c r="B37" s="112" t="str">
        <f>Equipos!B37</f>
        <v>Nombre Equipo  27</v>
      </c>
      <c r="C37" s="73">
        <v>0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75"/>
      <c r="X37" s="121"/>
      <c r="Y37" s="121"/>
      <c r="Z37" s="121"/>
      <c r="AA37" s="121"/>
      <c r="AB37" s="121"/>
      <c r="AC37" s="121"/>
      <c r="AD37" s="90"/>
      <c r="AE37" s="74"/>
      <c r="AF37" s="76">
        <f t="shared" si="1"/>
        <v>0</v>
      </c>
      <c r="AG37" s="76">
        <f>(AE37-C37-AF37)*Equipos!D37</f>
        <v>0</v>
      </c>
      <c r="AH37" s="23">
        <f t="shared" si="2"/>
        <v>0</v>
      </c>
      <c r="AI37" s="128">
        <f t="shared" si="3"/>
        <v>0</v>
      </c>
      <c r="AJ37" s="91"/>
      <c r="AK37" s="91"/>
    </row>
    <row r="38" spans="1:37" s="6" customFormat="1" ht="12.75">
      <c r="A38" s="111">
        <f>Equipos!A38</f>
        <v>28</v>
      </c>
      <c r="B38" s="112" t="str">
        <f>Equipos!B38</f>
        <v>Nombre Equipo  28</v>
      </c>
      <c r="C38" s="73">
        <v>0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75"/>
      <c r="X38" s="121"/>
      <c r="Y38" s="121"/>
      <c r="Z38" s="121"/>
      <c r="AA38" s="121"/>
      <c r="AB38" s="121"/>
      <c r="AC38" s="121"/>
      <c r="AD38" s="90"/>
      <c r="AE38" s="74"/>
      <c r="AF38" s="76">
        <f t="shared" si="1"/>
        <v>0</v>
      </c>
      <c r="AG38" s="76">
        <f>(AE38-C38-AF38)*Equipos!D38</f>
        <v>0</v>
      </c>
      <c r="AH38" s="23">
        <f t="shared" si="2"/>
        <v>0</v>
      </c>
      <c r="AI38" s="128">
        <f t="shared" si="3"/>
        <v>0</v>
      </c>
      <c r="AJ38" s="91"/>
      <c r="AK38" s="91"/>
    </row>
    <row r="39" spans="1:37" s="6" customFormat="1" ht="12.75">
      <c r="A39" s="111">
        <f>Equipos!A39</f>
        <v>29</v>
      </c>
      <c r="B39" s="112" t="str">
        <f>Equipos!B39</f>
        <v>Nombre Equipo  29</v>
      </c>
      <c r="C39" s="73">
        <v>0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75"/>
      <c r="X39" s="121"/>
      <c r="Y39" s="121"/>
      <c r="Z39" s="121"/>
      <c r="AA39" s="121"/>
      <c r="AB39" s="121"/>
      <c r="AC39" s="121"/>
      <c r="AD39" s="90"/>
      <c r="AE39" s="74"/>
      <c r="AF39" s="76">
        <f t="shared" si="1"/>
        <v>0</v>
      </c>
      <c r="AG39" s="76">
        <f>(AE39-C39-AF39)*Equipos!D39</f>
        <v>0</v>
      </c>
      <c r="AH39" s="23">
        <f t="shared" si="2"/>
        <v>0</v>
      </c>
      <c r="AI39" s="128">
        <f t="shared" si="3"/>
        <v>0</v>
      </c>
      <c r="AJ39" s="91"/>
      <c r="AK39" s="91"/>
    </row>
    <row r="40" spans="1:37" s="6" customFormat="1" ht="12.75">
      <c r="A40" s="111">
        <f>Equipos!A40</f>
        <v>30</v>
      </c>
      <c r="B40" s="112" t="str">
        <f>Equipos!B40</f>
        <v>Nombre Equipo  30</v>
      </c>
      <c r="C40" s="73">
        <v>0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75"/>
      <c r="X40" s="121"/>
      <c r="Y40" s="121"/>
      <c r="Z40" s="121"/>
      <c r="AA40" s="121"/>
      <c r="AB40" s="121"/>
      <c r="AC40" s="121"/>
      <c r="AD40" s="90"/>
      <c r="AE40" s="74"/>
      <c r="AF40" s="76">
        <f t="shared" si="1"/>
        <v>0</v>
      </c>
      <c r="AG40" s="76">
        <f>(AE40-C40-AF40)*Equipos!D40</f>
        <v>0</v>
      </c>
      <c r="AH40" s="23">
        <f t="shared" si="2"/>
        <v>0</v>
      </c>
      <c r="AI40" s="128">
        <f t="shared" si="3"/>
        <v>0</v>
      </c>
      <c r="AJ40" s="91"/>
      <c r="AK40" s="91"/>
    </row>
    <row r="41" spans="1:37" s="6" customFormat="1" ht="12.75">
      <c r="A41" s="111">
        <f>Equipos!A41</f>
        <v>31</v>
      </c>
      <c r="B41" s="112" t="str">
        <f>Equipos!B41</f>
        <v>Nombre Equipo  31</v>
      </c>
      <c r="C41" s="73">
        <v>0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75"/>
      <c r="X41" s="121"/>
      <c r="Y41" s="121"/>
      <c r="Z41" s="121"/>
      <c r="AA41" s="121"/>
      <c r="AB41" s="121"/>
      <c r="AC41" s="121"/>
      <c r="AD41" s="90"/>
      <c r="AE41" s="74"/>
      <c r="AF41" s="76">
        <f t="shared" si="1"/>
        <v>0</v>
      </c>
      <c r="AG41" s="76">
        <f>(AE41-C41-AF41)*Equipos!D41</f>
        <v>0</v>
      </c>
      <c r="AH41" s="23">
        <f t="shared" si="2"/>
        <v>0</v>
      </c>
      <c r="AI41" s="128">
        <f t="shared" si="3"/>
        <v>0</v>
      </c>
      <c r="AJ41" s="91"/>
      <c r="AK41" s="91"/>
    </row>
    <row r="42" spans="1:37" s="6" customFormat="1" ht="12.75">
      <c r="A42" s="111">
        <f>Equipos!A42</f>
        <v>32</v>
      </c>
      <c r="B42" s="112" t="str">
        <f>Equipos!B42</f>
        <v>Nombre Equipo  32</v>
      </c>
      <c r="C42" s="73">
        <v>0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75"/>
      <c r="X42" s="121"/>
      <c r="Y42" s="121"/>
      <c r="Z42" s="121"/>
      <c r="AA42" s="121"/>
      <c r="AB42" s="121"/>
      <c r="AC42" s="121"/>
      <c r="AD42" s="90"/>
      <c r="AE42" s="74"/>
      <c r="AF42" s="76">
        <f t="shared" si="1"/>
        <v>0</v>
      </c>
      <c r="AG42" s="76">
        <f>(AE42-C42-AF42)*Equipos!D42</f>
        <v>0</v>
      </c>
      <c r="AH42" s="23">
        <f t="shared" si="2"/>
        <v>0</v>
      </c>
      <c r="AI42" s="128">
        <f t="shared" si="3"/>
        <v>0</v>
      </c>
      <c r="AJ42" s="91"/>
      <c r="AK42" s="91"/>
    </row>
    <row r="43" spans="1:37" s="6" customFormat="1" ht="12.75">
      <c r="A43" s="111">
        <f>Equipos!A43</f>
        <v>33</v>
      </c>
      <c r="B43" s="112" t="str">
        <f>Equipos!B43</f>
        <v>Nombre Equipo  33</v>
      </c>
      <c r="C43" s="73">
        <v>0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75"/>
      <c r="X43" s="121"/>
      <c r="Y43" s="121"/>
      <c r="Z43" s="121"/>
      <c r="AA43" s="121"/>
      <c r="AB43" s="121"/>
      <c r="AC43" s="121"/>
      <c r="AD43" s="90"/>
      <c r="AE43" s="74"/>
      <c r="AF43" s="76">
        <f t="shared" si="1"/>
        <v>0</v>
      </c>
      <c r="AG43" s="76">
        <f>(AE43-C43-AF43)*Equipos!D43</f>
        <v>0</v>
      </c>
      <c r="AH43" s="23">
        <f t="shared" si="2"/>
        <v>0</v>
      </c>
      <c r="AI43" s="128">
        <f t="shared" si="3"/>
        <v>0</v>
      </c>
      <c r="AJ43" s="91"/>
      <c r="AK43" s="91"/>
    </row>
    <row r="44" spans="1:37" s="6" customFormat="1" ht="12.75">
      <c r="A44" s="111">
        <f>Equipos!A44</f>
        <v>34</v>
      </c>
      <c r="B44" s="112" t="str">
        <f>Equipos!B44</f>
        <v>Nombre Equipo  34</v>
      </c>
      <c r="C44" s="73">
        <v>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75"/>
      <c r="X44" s="121"/>
      <c r="Y44" s="121"/>
      <c r="Z44" s="121"/>
      <c r="AA44" s="121"/>
      <c r="AB44" s="121"/>
      <c r="AC44" s="121"/>
      <c r="AD44" s="90"/>
      <c r="AE44" s="74"/>
      <c r="AF44" s="76">
        <f t="shared" si="1"/>
        <v>0</v>
      </c>
      <c r="AG44" s="76">
        <f>(AE44-C44-AF44)*Equipos!D44</f>
        <v>0</v>
      </c>
      <c r="AH44" s="23">
        <f t="shared" si="2"/>
        <v>0</v>
      </c>
      <c r="AI44" s="128">
        <f t="shared" si="3"/>
        <v>0</v>
      </c>
      <c r="AJ44" s="91"/>
      <c r="AK44" s="91"/>
    </row>
    <row r="45" spans="1:37" s="6" customFormat="1" ht="12.75">
      <c r="A45" s="111">
        <f>Equipos!A45</f>
        <v>35</v>
      </c>
      <c r="B45" s="112" t="str">
        <f>Equipos!B45</f>
        <v>Nombre Equipo  35</v>
      </c>
      <c r="C45" s="73">
        <v>0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75"/>
      <c r="X45" s="121"/>
      <c r="Y45" s="121"/>
      <c r="Z45" s="121"/>
      <c r="AA45" s="121"/>
      <c r="AB45" s="121"/>
      <c r="AC45" s="121"/>
      <c r="AD45" s="90"/>
      <c r="AE45" s="74"/>
      <c r="AF45" s="76">
        <f t="shared" si="1"/>
        <v>0</v>
      </c>
      <c r="AG45" s="76">
        <f>(AE45-C45-AF45)*Equipos!D45</f>
        <v>0</v>
      </c>
      <c r="AH45" s="23">
        <f t="shared" si="2"/>
        <v>0</v>
      </c>
      <c r="AI45" s="128">
        <f t="shared" si="3"/>
        <v>0</v>
      </c>
      <c r="AJ45" s="91"/>
      <c r="AK45" s="91"/>
    </row>
    <row r="46" spans="1:37" s="6" customFormat="1" ht="12.75">
      <c r="A46" s="111">
        <f>Equipos!A46</f>
        <v>36</v>
      </c>
      <c r="B46" s="112" t="str">
        <f>Equipos!B46</f>
        <v>Nombre Equipo  36</v>
      </c>
      <c r="C46" s="73">
        <v>0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75"/>
      <c r="X46" s="121"/>
      <c r="Y46" s="121"/>
      <c r="Z46" s="121"/>
      <c r="AA46" s="121"/>
      <c r="AB46" s="121"/>
      <c r="AC46" s="121"/>
      <c r="AD46" s="90"/>
      <c r="AE46" s="74"/>
      <c r="AF46" s="76">
        <f t="shared" si="1"/>
        <v>0</v>
      </c>
      <c r="AG46" s="76">
        <f>(AE46-C46-AF46)*Equipos!D46</f>
        <v>0</v>
      </c>
      <c r="AH46" s="23">
        <f t="shared" si="2"/>
        <v>0</v>
      </c>
      <c r="AI46" s="128">
        <f t="shared" si="3"/>
        <v>0</v>
      </c>
      <c r="AJ46" s="91"/>
      <c r="AK46" s="91"/>
    </row>
    <row r="47" spans="1:37" s="6" customFormat="1" ht="12.75">
      <c r="A47" s="111">
        <f>Equipos!A47</f>
        <v>37</v>
      </c>
      <c r="B47" s="112" t="str">
        <f>Equipos!B47</f>
        <v>Nombre Equipo  37</v>
      </c>
      <c r="C47" s="73">
        <v>0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75"/>
      <c r="X47" s="121"/>
      <c r="Y47" s="121"/>
      <c r="Z47" s="121"/>
      <c r="AA47" s="121"/>
      <c r="AB47" s="121"/>
      <c r="AC47" s="121"/>
      <c r="AD47" s="90"/>
      <c r="AE47" s="74"/>
      <c r="AF47" s="76">
        <f t="shared" si="1"/>
        <v>0</v>
      </c>
      <c r="AG47" s="76">
        <f>(AE47-C47-AF47)*Equipos!D47</f>
        <v>0</v>
      </c>
      <c r="AH47" s="23">
        <f t="shared" si="2"/>
        <v>0</v>
      </c>
      <c r="AI47" s="128">
        <f t="shared" si="3"/>
        <v>0</v>
      </c>
      <c r="AJ47" s="91"/>
      <c r="AK47" s="91"/>
    </row>
    <row r="48" spans="1:37" s="6" customFormat="1" ht="12.75">
      <c r="A48" s="111">
        <f>Equipos!A48</f>
        <v>38</v>
      </c>
      <c r="B48" s="112" t="str">
        <f>Equipos!B48</f>
        <v>Nombre Equipo  38</v>
      </c>
      <c r="C48" s="73">
        <v>0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75"/>
      <c r="X48" s="121"/>
      <c r="Y48" s="121"/>
      <c r="Z48" s="121"/>
      <c r="AA48" s="121"/>
      <c r="AB48" s="121"/>
      <c r="AC48" s="121"/>
      <c r="AD48" s="90"/>
      <c r="AE48" s="74"/>
      <c r="AF48" s="76">
        <f t="shared" si="1"/>
        <v>0</v>
      </c>
      <c r="AG48" s="76">
        <f>(AE48-C48-AF48)*Equipos!D48</f>
        <v>0</v>
      </c>
      <c r="AH48" s="23">
        <f t="shared" si="2"/>
        <v>0</v>
      </c>
      <c r="AI48" s="128">
        <f t="shared" si="3"/>
        <v>0</v>
      </c>
      <c r="AJ48" s="91"/>
      <c r="AK48" s="91"/>
    </row>
    <row r="49" spans="1:37" s="6" customFormat="1" ht="12.75">
      <c r="A49" s="111">
        <f>Equipos!A49</f>
        <v>39</v>
      </c>
      <c r="B49" s="112" t="str">
        <f>Equipos!B49</f>
        <v>Nombre Equipo  39</v>
      </c>
      <c r="C49" s="73">
        <v>0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75"/>
      <c r="X49" s="121"/>
      <c r="Y49" s="121"/>
      <c r="Z49" s="121"/>
      <c r="AA49" s="121"/>
      <c r="AB49" s="121"/>
      <c r="AC49" s="121"/>
      <c r="AD49" s="90"/>
      <c r="AE49" s="74"/>
      <c r="AF49" s="76">
        <f t="shared" si="1"/>
        <v>0</v>
      </c>
      <c r="AG49" s="76">
        <f>(AE49-C49-AF49)*Equipos!D49</f>
        <v>0</v>
      </c>
      <c r="AH49" s="23">
        <f t="shared" si="2"/>
        <v>0</v>
      </c>
      <c r="AI49" s="128">
        <f t="shared" si="3"/>
        <v>0</v>
      </c>
      <c r="AJ49" s="91"/>
      <c r="AK49" s="91"/>
    </row>
    <row r="50" spans="1:37" s="6" customFormat="1" ht="12.75">
      <c r="A50" s="111">
        <f>Equipos!A50</f>
        <v>40</v>
      </c>
      <c r="B50" s="112" t="str">
        <f>Equipos!B50</f>
        <v>Nombre Equipo  40</v>
      </c>
      <c r="C50" s="73">
        <v>0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75"/>
      <c r="X50" s="121"/>
      <c r="Y50" s="121"/>
      <c r="Z50" s="121"/>
      <c r="AA50" s="121"/>
      <c r="AB50" s="121"/>
      <c r="AC50" s="121"/>
      <c r="AD50" s="90"/>
      <c r="AE50" s="74"/>
      <c r="AF50" s="76">
        <f t="shared" si="1"/>
        <v>0</v>
      </c>
      <c r="AG50" s="76">
        <f>(AE50-C50-AF50)*Equipos!D50</f>
        <v>0</v>
      </c>
      <c r="AH50" s="23">
        <f t="shared" si="2"/>
        <v>0</v>
      </c>
      <c r="AI50" s="128">
        <f t="shared" si="3"/>
        <v>0</v>
      </c>
      <c r="AJ50" s="91"/>
      <c r="AK50" s="91"/>
    </row>
    <row r="53" spans="1:35" ht="12.75">
      <c r="A53" s="127" t="s">
        <v>76</v>
      </c>
      <c r="B53" s="127"/>
      <c r="D53" s="55" t="s">
        <v>75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E53" s="55" t="s">
        <v>18</v>
      </c>
      <c r="AF53" s="55"/>
      <c r="AG53" s="55"/>
      <c r="AH53" s="55"/>
      <c r="AI53" s="55"/>
    </row>
    <row r="54" spans="1:35" ht="12.75">
      <c r="A54" s="164" t="s">
        <v>51</v>
      </c>
      <c r="B54" s="165"/>
      <c r="D54" s="96" t="s">
        <v>81</v>
      </c>
      <c r="E54" s="97"/>
      <c r="F54" s="97"/>
      <c r="G54" s="97"/>
      <c r="H54" s="97"/>
      <c r="I54" s="97"/>
      <c r="J54" s="97"/>
      <c r="K54" s="97"/>
      <c r="L54" s="97"/>
      <c r="M54" s="97"/>
      <c r="N54" s="98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9"/>
      <c r="AE54" s="103" t="s">
        <v>28</v>
      </c>
      <c r="AF54" s="97"/>
      <c r="AG54" s="104"/>
      <c r="AH54" s="105"/>
      <c r="AI54" s="99"/>
    </row>
    <row r="55" spans="1:35" ht="12.75">
      <c r="A55" s="166"/>
      <c r="B55" s="167"/>
      <c r="D55" s="124" t="s">
        <v>77</v>
      </c>
      <c r="E55" s="122"/>
      <c r="F55" s="122"/>
      <c r="G55" s="122"/>
      <c r="H55" s="122"/>
      <c r="I55" s="122"/>
      <c r="J55" s="122"/>
      <c r="K55" s="122"/>
      <c r="L55" s="122"/>
      <c r="M55" s="122"/>
      <c r="N55" s="123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5"/>
      <c r="AE55" s="106" t="s">
        <v>27</v>
      </c>
      <c r="AF55" s="100"/>
      <c r="AG55" s="107"/>
      <c r="AH55" s="108"/>
      <c r="AI55" s="102"/>
    </row>
    <row r="56" spans="4:29" ht="12.75">
      <c r="D56" s="124" t="s">
        <v>78</v>
      </c>
      <c r="E56" s="122"/>
      <c r="F56" s="122"/>
      <c r="G56" s="122"/>
      <c r="H56" s="122"/>
      <c r="I56" s="122"/>
      <c r="J56" s="122"/>
      <c r="K56" s="122"/>
      <c r="L56" s="122"/>
      <c r="M56" s="122"/>
      <c r="N56" s="123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5"/>
    </row>
    <row r="57" spans="4:29" ht="12.75">
      <c r="D57" s="124" t="s">
        <v>79</v>
      </c>
      <c r="E57" s="122"/>
      <c r="F57" s="122"/>
      <c r="G57" s="122"/>
      <c r="H57" s="122"/>
      <c r="I57" s="122"/>
      <c r="J57" s="122"/>
      <c r="K57" s="122"/>
      <c r="L57" s="122"/>
      <c r="M57" s="122"/>
      <c r="N57" s="123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5"/>
    </row>
    <row r="58" spans="4:29" ht="12.75">
      <c r="D58" s="126" t="s">
        <v>80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1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2"/>
    </row>
    <row r="61" spans="4:25" ht="11.25">
      <c r="D61" s="131" t="s">
        <v>100</v>
      </c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</row>
    <row r="62" spans="4:25" ht="11.25">
      <c r="D62" s="132" t="s">
        <v>104</v>
      </c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4"/>
    </row>
    <row r="63" spans="4:25" ht="11.25">
      <c r="D63" s="135" t="s">
        <v>105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136"/>
    </row>
    <row r="64" spans="4:25" ht="11.25">
      <c r="D64" s="135" t="s">
        <v>101</v>
      </c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136"/>
    </row>
    <row r="65" spans="4:25" ht="11.25">
      <c r="D65" s="135" t="s">
        <v>107</v>
      </c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136"/>
    </row>
    <row r="66" spans="4:25" ht="11.25">
      <c r="D66" s="135" t="s">
        <v>102</v>
      </c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136"/>
    </row>
    <row r="67" spans="4:25" ht="11.25">
      <c r="D67" s="135" t="s">
        <v>108</v>
      </c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136"/>
    </row>
    <row r="68" spans="4:25" ht="11.25">
      <c r="D68" s="135" t="s">
        <v>103</v>
      </c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136"/>
    </row>
    <row r="69" spans="4:25" ht="11.25">
      <c r="D69" s="137" t="s">
        <v>106</v>
      </c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9"/>
    </row>
    <row r="70" ht="11.25">
      <c r="D70" s="129"/>
    </row>
    <row r="71" ht="11.25">
      <c r="D71" s="129"/>
    </row>
    <row r="72" ht="11.25">
      <c r="D72" s="140" t="s">
        <v>109</v>
      </c>
    </row>
  </sheetData>
  <mergeCells count="1">
    <mergeCell ref="A54:B55"/>
  </mergeCells>
  <conditionalFormatting sqref="AF11:AG50">
    <cfRule type="cellIs" priority="1" dxfId="0" operator="equal" stopIfTrue="1">
      <formula>0</formula>
    </cfRule>
  </conditionalFormatting>
  <conditionalFormatting sqref="X11:AC50 D11:V50">
    <cfRule type="cellIs" priority="2" dxfId="1" operator="greaterThan" stopIfTrue="1">
      <formula>0</formula>
    </cfRule>
  </conditionalFormatting>
  <conditionalFormatting sqref="AE11:AE50 AH11:AH50">
    <cfRule type="cellIs" priority="3" dxfId="2" operator="lessThanOrEqual" stopIfTrue="1">
      <formula>0</formula>
    </cfRule>
  </conditionalFormatting>
  <conditionalFormatting sqref="W11:W50">
    <cfRule type="cellIs" priority="4" dxfId="3" operator="greaterThan" stopIfTrue="1">
      <formula>0</formula>
    </cfRule>
  </conditionalFormatting>
  <printOptions horizontalCentered="1" verticalCentered="1"/>
  <pageMargins left="0.2362204724409449" right="0.2362204724409449" top="0.1968503937007874" bottom="0.15748031496062992" header="0" footer="0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zoomScale="75" zoomScaleNormal="75" workbookViewId="0" topLeftCell="A1">
      <selection activeCell="S11" sqref="S11"/>
    </sheetView>
  </sheetViews>
  <sheetFormatPr defaultColWidth="11.421875" defaultRowHeight="12.75" outlineLevelCol="1"/>
  <cols>
    <col min="1" max="1" width="3.140625" style="1" bestFit="1" customWidth="1"/>
    <col min="2" max="2" width="7.421875" style="4" bestFit="1" customWidth="1"/>
    <col min="3" max="3" width="35.421875" style="1" customWidth="1"/>
    <col min="4" max="4" width="6.421875" style="4" bestFit="1" customWidth="1"/>
    <col min="5" max="5" width="1.8515625" style="16" customWidth="1"/>
    <col min="6" max="6" width="9.00390625" style="7" bestFit="1" customWidth="1"/>
    <col min="7" max="7" width="8.57421875" style="6" bestFit="1" customWidth="1"/>
    <col min="8" max="8" width="1.8515625" style="14" customWidth="1"/>
    <col min="9" max="9" width="9.00390625" style="7" bestFit="1" customWidth="1"/>
    <col min="10" max="10" width="8.57421875" style="6" bestFit="1" customWidth="1"/>
    <col min="11" max="11" width="1.8515625" style="14" customWidth="1"/>
    <col min="12" max="12" width="9.00390625" style="7" hidden="1" customWidth="1" outlineLevel="1"/>
    <col min="13" max="13" width="8.57421875" style="6" hidden="1" customWidth="1" outlineLevel="1"/>
    <col min="14" max="14" width="1.8515625" style="14" customWidth="1" collapsed="1"/>
    <col min="15" max="15" width="9.421875" style="7" customWidth="1"/>
    <col min="16" max="16" width="8.7109375" style="9" customWidth="1"/>
    <col min="17" max="17" width="5.28125" style="1" customWidth="1"/>
    <col min="18" max="18" width="10.421875" style="6" customWidth="1"/>
    <col min="19" max="16384" width="11.421875" style="1" customWidth="1"/>
  </cols>
  <sheetData>
    <row r="1" spans="1:18" ht="27.75" customHeight="1">
      <c r="A1" s="42"/>
      <c r="B1" s="42"/>
      <c r="C1" s="58" t="str">
        <f>Equipos!B1</f>
        <v>RAID DE GREDOS</v>
      </c>
      <c r="D1" s="42"/>
      <c r="E1" s="43"/>
      <c r="F1" s="44"/>
      <c r="G1" s="45"/>
      <c r="H1" s="45"/>
      <c r="I1" s="45"/>
      <c r="J1" s="44"/>
      <c r="K1" s="45"/>
      <c r="L1" s="45"/>
      <c r="M1" s="44"/>
      <c r="N1" s="44"/>
      <c r="O1" s="44"/>
      <c r="P1" s="44"/>
      <c r="Q1" s="46"/>
      <c r="R1" s="78" t="str">
        <f>Equipos!K1</f>
        <v>Liga Española de Raids de Aventura 2007</v>
      </c>
    </row>
    <row r="2" spans="3:12" ht="42" customHeight="1">
      <c r="C2" s="1" t="s">
        <v>26</v>
      </c>
      <c r="E2" s="48"/>
      <c r="I2" s="79" t="s">
        <v>24</v>
      </c>
      <c r="L2" s="79"/>
    </row>
    <row r="3" spans="5:12" ht="42" customHeight="1" hidden="1">
      <c r="E3" s="48"/>
      <c r="I3" s="79"/>
      <c r="L3" s="79"/>
    </row>
    <row r="4" spans="5:12" ht="42" customHeight="1" hidden="1">
      <c r="E4" s="48"/>
      <c r="I4" s="79"/>
      <c r="L4" s="79"/>
    </row>
    <row r="5" ht="9" customHeight="1"/>
    <row r="8" spans="15:18" ht="14.25" customHeight="1">
      <c r="O8" s="14"/>
      <c r="P8" s="14"/>
      <c r="Q8" s="14"/>
      <c r="R8" s="14"/>
    </row>
    <row r="9" spans="5:18" ht="19.5">
      <c r="E9" s="17"/>
      <c r="F9" s="168" t="s">
        <v>0</v>
      </c>
      <c r="G9" s="169"/>
      <c r="H9" s="15"/>
      <c r="I9" s="168" t="s">
        <v>1</v>
      </c>
      <c r="J9" s="169"/>
      <c r="K9" s="15"/>
      <c r="L9" s="168" t="s">
        <v>37</v>
      </c>
      <c r="M9" s="169"/>
      <c r="N9" s="15"/>
      <c r="O9" s="170" t="s">
        <v>4</v>
      </c>
      <c r="P9" s="171"/>
      <c r="Q9" s="171"/>
      <c r="R9" s="171"/>
    </row>
    <row r="10" spans="1:18" ht="11.25">
      <c r="A10" s="80">
        <v>0</v>
      </c>
      <c r="B10" s="20" t="str">
        <f>Equipos!A10</f>
        <v>Dorsal</v>
      </c>
      <c r="C10" s="18" t="str">
        <f>Equipos!B10</f>
        <v>AVENTURA</v>
      </c>
      <c r="D10" s="29" t="str">
        <f>Equipos!C10</f>
        <v>CAT.</v>
      </c>
      <c r="E10" s="18"/>
      <c r="F10" s="35" t="s">
        <v>5</v>
      </c>
      <c r="G10" s="35" t="s">
        <v>12</v>
      </c>
      <c r="H10" s="18"/>
      <c r="I10" s="35" t="s">
        <v>5</v>
      </c>
      <c r="J10" s="35" t="s">
        <v>12</v>
      </c>
      <c r="K10" s="18"/>
      <c r="L10" s="35" t="s">
        <v>5</v>
      </c>
      <c r="M10" s="35" t="s">
        <v>12</v>
      </c>
      <c r="N10" s="18"/>
      <c r="O10" s="35" t="s">
        <v>5</v>
      </c>
      <c r="P10" s="35" t="s">
        <v>116</v>
      </c>
      <c r="Q10" s="160" t="s">
        <v>12</v>
      </c>
      <c r="R10" s="30" t="s">
        <v>7</v>
      </c>
    </row>
    <row r="11" spans="1:18" ht="11.25">
      <c r="A11" s="81">
        <f>A10+1</f>
        <v>1</v>
      </c>
      <c r="B11" s="22">
        <f>Equipos!A23</f>
        <v>190</v>
      </c>
      <c r="C11" s="88" t="str">
        <f>Equipos!B23</f>
        <v>PLANETACTION-DEUTER</v>
      </c>
      <c r="D11" s="22" t="str">
        <f>Equipos!C23</f>
        <v>X</v>
      </c>
      <c r="E11" s="17"/>
      <c r="F11" s="19">
        <f>'Tiempos E-1'!AK23</f>
        <v>0.5615393518518518</v>
      </c>
      <c r="G11" s="141">
        <f>'Tiempos E-1'!AL23</f>
        <v>0.0035648148148148154</v>
      </c>
      <c r="H11" s="15"/>
      <c r="I11" s="19">
        <f>'Tiempos E-2'!T23</f>
        <v>0.13876157407407408</v>
      </c>
      <c r="J11" s="141">
        <f>'Tiempos E-2'!U23</f>
        <v>0.05707175925925926</v>
      </c>
      <c r="K11" s="15"/>
      <c r="L11" s="19">
        <f>'Tiempos E-3'!AH23</f>
        <v>0</v>
      </c>
      <c r="M11" s="141">
        <f>'Tiempos E-3'!AI23</f>
        <v>0</v>
      </c>
      <c r="N11" s="15"/>
      <c r="O11" s="19">
        <f>F11+I11+L11</f>
        <v>0.7003009259259259</v>
      </c>
      <c r="P11" s="141"/>
      <c r="Q11" s="159">
        <f>G11+J11+M11</f>
        <v>0.06063657407407407</v>
      </c>
      <c r="R11" s="31">
        <f>O11+P11</f>
        <v>0.7003009259259259</v>
      </c>
    </row>
    <row r="12" spans="1:18" ht="11.25">
      <c r="A12" s="81">
        <f aca="true" t="shared" si="0" ref="A12:A50">A11+1</f>
        <v>2</v>
      </c>
      <c r="B12" s="22">
        <f>Equipos!A32</f>
        <v>410</v>
      </c>
      <c r="C12" s="88" t="str">
        <f>Equipos!B32</f>
        <v>DESTINO GREDOS-LA GALANA</v>
      </c>
      <c r="D12" s="22" t="str">
        <f>Equipos!C32</f>
        <v>X</v>
      </c>
      <c r="E12" s="17"/>
      <c r="F12" s="19">
        <f>'Tiempos E-1'!AK32</f>
        <v>0.576099537037037</v>
      </c>
      <c r="G12" s="141">
        <f>'Tiempos E-1'!AL32</f>
        <v>0.0030324074074074073</v>
      </c>
      <c r="H12" s="15"/>
      <c r="I12" s="19">
        <f>'Tiempos E-2'!T32</f>
        <v>0.14552083333333332</v>
      </c>
      <c r="J12" s="141">
        <f>'Tiempos E-2'!U32</f>
        <v>0.0503125</v>
      </c>
      <c r="K12" s="15"/>
      <c r="L12" s="19">
        <f>'Tiempos E-3'!AH32</f>
        <v>0</v>
      </c>
      <c r="M12" s="141">
        <f>'Tiempos E-3'!AI32</f>
        <v>0</v>
      </c>
      <c r="N12" s="15"/>
      <c r="O12" s="19">
        <f>F12+I12+L12</f>
        <v>0.7216203703703703</v>
      </c>
      <c r="P12" s="141"/>
      <c r="Q12" s="159">
        <f>G12+J12+M12</f>
        <v>0.05334490740740741</v>
      </c>
      <c r="R12" s="31">
        <f>O12+P12</f>
        <v>0.7216203703703703</v>
      </c>
    </row>
    <row r="13" spans="1:18" ht="11.25">
      <c r="A13" s="81">
        <f t="shared" si="0"/>
        <v>3</v>
      </c>
      <c r="B13" s="22">
        <f>Equipos!A27</f>
        <v>270</v>
      </c>
      <c r="C13" s="88" t="str">
        <f>Equipos!B27</f>
        <v>TRONADOR-BARRYMORE</v>
      </c>
      <c r="D13" s="22" t="str">
        <f>Equipos!C27</f>
        <v>X</v>
      </c>
      <c r="E13" s="17"/>
      <c r="F13" s="19">
        <f>'Tiempos E-1'!AK27</f>
        <v>0.5894097222222222</v>
      </c>
      <c r="G13" s="141">
        <f>'Tiempos E-1'!AL27</f>
        <v>0.003344907407407407</v>
      </c>
      <c r="H13" s="15"/>
      <c r="I13" s="19">
        <f>'Tiempos E-2'!T27</f>
        <v>0.15703703703703703</v>
      </c>
      <c r="J13" s="141">
        <f>'Tiempos E-2'!U27</f>
        <v>0.07112268518518518</v>
      </c>
      <c r="K13" s="15"/>
      <c r="L13" s="19">
        <f>'Tiempos E-3'!AH27</f>
        <v>0</v>
      </c>
      <c r="M13" s="141">
        <f>'Tiempos E-3'!AI27</f>
        <v>0</v>
      </c>
      <c r="N13" s="15"/>
      <c r="O13" s="19">
        <f>F13+I13+L13</f>
        <v>0.7464467592592592</v>
      </c>
      <c r="P13" s="141"/>
      <c r="Q13" s="159">
        <f>G13+J13+M13</f>
        <v>0.07446759259259259</v>
      </c>
      <c r="R13" s="31">
        <f>O13+P13</f>
        <v>0.7464467592592592</v>
      </c>
    </row>
    <row r="14" spans="1:18" ht="11.25">
      <c r="A14" s="81">
        <f t="shared" si="0"/>
        <v>4</v>
      </c>
      <c r="B14" s="22">
        <f>Equipos!A30</f>
        <v>380</v>
      </c>
      <c r="C14" s="88" t="str">
        <f>Equipos!B30</f>
        <v>UNION FENOSA</v>
      </c>
      <c r="D14" s="22" t="str">
        <f>Equipos!C30</f>
        <v>X</v>
      </c>
      <c r="E14" s="17"/>
      <c r="F14" s="19">
        <f>'Tiempos E-1'!AK30</f>
        <v>0.5903935185185185</v>
      </c>
      <c r="G14" s="141">
        <f>'Tiempos E-1'!AL30</f>
        <v>0.004780092592592592</v>
      </c>
      <c r="H14" s="15"/>
      <c r="I14" s="19">
        <f>'Tiempos E-2'!T30</f>
        <v>0.16265046296296296</v>
      </c>
      <c r="J14" s="141">
        <f>'Tiempos E-2'!U30</f>
        <v>0.06140046296296297</v>
      </c>
      <c r="K14" s="15"/>
      <c r="L14" s="19">
        <f>'Tiempos E-3'!AH30</f>
        <v>0</v>
      </c>
      <c r="M14" s="141">
        <f>'Tiempos E-3'!AI30</f>
        <v>0</v>
      </c>
      <c r="N14" s="15"/>
      <c r="O14" s="19">
        <f>F14+I14+L14</f>
        <v>0.7530439814814814</v>
      </c>
      <c r="P14" s="141"/>
      <c r="Q14" s="159">
        <f>G14+J14+M14</f>
        <v>0.06618055555555556</v>
      </c>
      <c r="R14" s="31">
        <f>O14+P14</f>
        <v>0.7530439814814814</v>
      </c>
    </row>
    <row r="15" spans="1:18" ht="11.25">
      <c r="A15" s="81">
        <f t="shared" si="0"/>
        <v>5</v>
      </c>
      <c r="B15" s="22">
        <f>Equipos!A24</f>
        <v>200</v>
      </c>
      <c r="C15" s="88" t="str">
        <f>Equipos!B24</f>
        <v>RASPABAR CASTELLON</v>
      </c>
      <c r="D15" s="22" t="str">
        <f>Equipos!C24</f>
        <v>X</v>
      </c>
      <c r="E15" s="17"/>
      <c r="F15" s="19">
        <f>'Tiempos E-1'!AK24</f>
        <v>0.5786574074074075</v>
      </c>
      <c r="G15" s="141">
        <f>'Tiempos E-1'!AL24</f>
        <v>0</v>
      </c>
      <c r="H15" s="15"/>
      <c r="I15" s="19">
        <f>'Tiempos E-2'!T24</f>
        <v>0.18377314814814816</v>
      </c>
      <c r="J15" s="141">
        <f>'Tiempos E-2'!U24</f>
        <v>0.05068287037037037</v>
      </c>
      <c r="K15" s="15"/>
      <c r="L15" s="19">
        <f>'Tiempos E-3'!AH24</f>
        <v>0</v>
      </c>
      <c r="M15" s="141">
        <f>'Tiempos E-3'!AI24</f>
        <v>0</v>
      </c>
      <c r="N15" s="15"/>
      <c r="O15" s="19">
        <f>F15+I15+L15</f>
        <v>0.7624305555555556</v>
      </c>
      <c r="P15" s="141"/>
      <c r="Q15" s="159">
        <f>G15+J15+M15</f>
        <v>0.05068287037037037</v>
      </c>
      <c r="R15" s="31">
        <f>O15+P15</f>
        <v>0.7624305555555556</v>
      </c>
    </row>
    <row r="16" spans="1:18" ht="11.25">
      <c r="A16" s="81">
        <f t="shared" si="0"/>
        <v>6</v>
      </c>
      <c r="B16" s="22">
        <f>Equipos!A18</f>
        <v>130</v>
      </c>
      <c r="C16" s="88" t="str">
        <f>Equipos!B18</f>
        <v>BARRYMORE-TRONADOR</v>
      </c>
      <c r="D16" s="22" t="str">
        <f>Equipos!C18</f>
        <v>X</v>
      </c>
      <c r="E16" s="17"/>
      <c r="F16" s="19">
        <f>'Tiempos E-1'!AK18</f>
        <v>0.6562037037037037</v>
      </c>
      <c r="G16" s="141">
        <f>'Tiempos E-1'!AL18</f>
        <v>0.0032175925925925926</v>
      </c>
      <c r="H16" s="15"/>
      <c r="I16" s="19">
        <f>'Tiempos E-2'!T18</f>
        <v>0.1824652777777778</v>
      </c>
      <c r="J16" s="141">
        <f>'Tiempos E-2'!U18</f>
        <v>0.0512037037037037</v>
      </c>
      <c r="K16" s="15"/>
      <c r="L16" s="19">
        <f>'Tiempos E-3'!AH18</f>
        <v>0</v>
      </c>
      <c r="M16" s="141">
        <f>'Tiempos E-3'!AI18</f>
        <v>0</v>
      </c>
      <c r="N16" s="15"/>
      <c r="O16" s="19">
        <f>F16+I16+L16</f>
        <v>0.8386689814814815</v>
      </c>
      <c r="P16" s="141"/>
      <c r="Q16" s="159">
        <f>G16+J16+M16</f>
        <v>0.054421296296296294</v>
      </c>
      <c r="R16" s="31">
        <f>O16+P16</f>
        <v>0.8386689814814815</v>
      </c>
    </row>
    <row r="17" spans="1:18" ht="11.25">
      <c r="A17" s="81">
        <f t="shared" si="0"/>
        <v>7</v>
      </c>
      <c r="B17" s="22">
        <f>Equipos!A26</f>
        <v>250</v>
      </c>
      <c r="C17" s="88" t="str">
        <f>Equipos!B26</f>
        <v>YUMARAID</v>
      </c>
      <c r="D17" s="22" t="str">
        <f>Equipos!C26</f>
        <v>X</v>
      </c>
      <c r="E17" s="17"/>
      <c r="F17" s="19">
        <f>'Tiempos E-1'!AK26</f>
        <v>0.6483680555555555</v>
      </c>
      <c r="G17" s="141">
        <f>'Tiempos E-1'!AL26</f>
        <v>2</v>
      </c>
      <c r="H17" s="15"/>
      <c r="I17" s="19">
        <f>'Tiempos E-2'!T26</f>
        <v>0.1993865740740741</v>
      </c>
      <c r="J17" s="141">
        <f>'Tiempos E-2'!U26</f>
        <v>0.061724537037037036</v>
      </c>
      <c r="K17" s="15"/>
      <c r="L17" s="19">
        <f>'Tiempos E-3'!AH26</f>
        <v>0</v>
      </c>
      <c r="M17" s="141">
        <f>'Tiempos E-3'!AI26</f>
        <v>0</v>
      </c>
      <c r="N17" s="15"/>
      <c r="O17" s="19">
        <f>F17+I17+L17</f>
        <v>0.8477546296296297</v>
      </c>
      <c r="P17" s="141"/>
      <c r="Q17" s="159">
        <f>G17+J17+M17</f>
        <v>2.061724537037037</v>
      </c>
      <c r="R17" s="31">
        <f>O17+P17</f>
        <v>0.8477546296296297</v>
      </c>
    </row>
    <row r="18" spans="1:18" ht="11.25">
      <c r="A18" s="81">
        <f t="shared" si="0"/>
        <v>8</v>
      </c>
      <c r="B18" s="22">
        <f>Equipos!A31</f>
        <v>390</v>
      </c>
      <c r="C18" s="88" t="str">
        <f>Equipos!B31</f>
        <v>UNION FENOSA 2</v>
      </c>
      <c r="D18" s="22" t="str">
        <f>Equipos!C31</f>
        <v>X</v>
      </c>
      <c r="E18" s="17"/>
      <c r="F18" s="19">
        <f>'Tiempos E-1'!AK31</f>
        <v>0.6905092592592592</v>
      </c>
      <c r="G18" s="141">
        <f>'Tiempos E-1'!AL31</f>
        <v>2.003599537037037</v>
      </c>
      <c r="H18" s="15"/>
      <c r="I18" s="19">
        <f>'Tiempos E-2'!T31</f>
        <v>0.19177083333333333</v>
      </c>
      <c r="J18" s="141">
        <f>'Tiempos E-2'!U31</f>
        <v>0.06454861111111111</v>
      </c>
      <c r="K18" s="15"/>
      <c r="L18" s="19">
        <f>'Tiempos E-3'!AH31</f>
        <v>0</v>
      </c>
      <c r="M18" s="141">
        <f>'Tiempos E-3'!AI31</f>
        <v>0</v>
      </c>
      <c r="N18" s="15"/>
      <c r="O18" s="19">
        <f>F18+I18+L18</f>
        <v>0.8822800925925925</v>
      </c>
      <c r="P18" s="141"/>
      <c r="Q18" s="159">
        <f>G18+J18+M18</f>
        <v>2.0681481481481483</v>
      </c>
      <c r="R18" s="31">
        <f>O18+P18</f>
        <v>0.8822800925925925</v>
      </c>
    </row>
    <row r="19" spans="1:18" ht="11.25">
      <c r="A19" s="81">
        <f t="shared" si="0"/>
        <v>9</v>
      </c>
      <c r="B19" s="22">
        <f>Equipos!A33</f>
        <v>420</v>
      </c>
      <c r="C19" s="88" t="str">
        <f>Equipos!B33</f>
        <v>PALENCIA TEAM MIXTA</v>
      </c>
      <c r="D19" s="22" t="str">
        <f>Equipos!C33</f>
        <v>X</v>
      </c>
      <c r="E19" s="17"/>
      <c r="F19" s="19">
        <f>'Tiempos E-1'!AK33</f>
        <v>0.6197499999999999</v>
      </c>
      <c r="G19" s="141">
        <f>'Tiempos E-1'!AL33</f>
        <v>0.004166666666666667</v>
      </c>
      <c r="H19" s="15"/>
      <c r="I19" s="19">
        <f>'Tiempos E-2'!T33</f>
        <v>0.311625</v>
      </c>
      <c r="J19" s="141">
        <f>'Tiempos E-2'!U33</f>
        <v>2</v>
      </c>
      <c r="K19" s="15"/>
      <c r="L19" s="19">
        <f>'Tiempos E-3'!AH33</f>
        <v>0</v>
      </c>
      <c r="M19" s="141">
        <f>'Tiempos E-3'!AI33</f>
        <v>0</v>
      </c>
      <c r="N19" s="15"/>
      <c r="O19" s="19">
        <f>F19+I19+L19</f>
        <v>0.9313749999999998</v>
      </c>
      <c r="P19" s="141"/>
      <c r="Q19" s="159">
        <f>G19+J19+M19</f>
        <v>2.004166666666667</v>
      </c>
      <c r="R19" s="31">
        <f>O19+P19</f>
        <v>0.9313749999999998</v>
      </c>
    </row>
    <row r="20" spans="1:18" ht="11.25">
      <c r="A20" s="81">
        <f t="shared" si="0"/>
        <v>10</v>
      </c>
      <c r="B20" s="22">
        <f>Equipos!A25</f>
        <v>230</v>
      </c>
      <c r="C20" s="88" t="str">
        <f>Equipos!B25</f>
        <v>LOS IMPERDIBLES LANCEROS RAIS</v>
      </c>
      <c r="D20" s="22" t="str">
        <f>Equipos!C25</f>
        <v>X</v>
      </c>
      <c r="E20" s="17"/>
      <c r="F20" s="19">
        <f>'Tiempos E-1'!AK25</f>
        <v>0.7144907407407407</v>
      </c>
      <c r="G20" s="141">
        <f>'Tiempos E-1'!AL25</f>
        <v>2.0049189814814814</v>
      </c>
      <c r="H20" s="15"/>
      <c r="I20" s="19">
        <f>'Tiempos E-2'!T25</f>
        <v>0.305462962962963</v>
      </c>
      <c r="J20" s="141">
        <f>'Tiempos E-2'!U25</f>
        <v>0</v>
      </c>
      <c r="K20" s="15"/>
      <c r="L20" s="19">
        <f>'Tiempos E-3'!AH25</f>
        <v>0</v>
      </c>
      <c r="M20" s="141">
        <f>'Tiempos E-3'!AI25</f>
        <v>0</v>
      </c>
      <c r="N20" s="15"/>
      <c r="O20" s="19">
        <f>F20+I20+L20</f>
        <v>1.0199537037037036</v>
      </c>
      <c r="P20" s="141"/>
      <c r="Q20" s="159">
        <f>G20+J20+M20</f>
        <v>2.0049189814814814</v>
      </c>
      <c r="R20" s="31">
        <f>O20+P20</f>
        <v>1.0199537037037036</v>
      </c>
    </row>
    <row r="21" spans="1:18" ht="11.25">
      <c r="A21" s="81">
        <f t="shared" si="0"/>
        <v>11</v>
      </c>
      <c r="B21" s="22">
        <f>Equipos!A34</f>
        <v>470</v>
      </c>
      <c r="C21" s="88" t="str">
        <f>Equipos!B34</f>
        <v>RIVEREÑOS</v>
      </c>
      <c r="D21" s="22" t="str">
        <f>Equipos!C34</f>
        <v>X</v>
      </c>
      <c r="E21" s="17"/>
      <c r="F21" s="19">
        <f>'Tiempos E-1'!AK34</f>
        <v>0.6741087962962963</v>
      </c>
      <c r="G21" s="141">
        <f>'Tiempos E-1'!AL34</f>
        <v>8.003680555555555</v>
      </c>
      <c r="H21" s="15"/>
      <c r="I21" s="19">
        <f>'Tiempos E-2'!T34</f>
        <v>0.1909722222222222</v>
      </c>
      <c r="J21" s="141">
        <f>'Tiempos E-2'!U34</f>
        <v>0.05859953703703704</v>
      </c>
      <c r="K21" s="15"/>
      <c r="L21" s="19">
        <f>'Tiempos E-3'!AH34</f>
        <v>0</v>
      </c>
      <c r="M21" s="141">
        <f>'Tiempos E-3'!AI34</f>
        <v>0</v>
      </c>
      <c r="N21" s="15"/>
      <c r="O21" s="19">
        <f aca="true" t="shared" si="1" ref="O21:O50">F21+I21+L21</f>
        <v>0.8650810185185185</v>
      </c>
      <c r="P21" s="141"/>
      <c r="Q21" s="159">
        <f aca="true" t="shared" si="2" ref="Q21:Q50">G21+J21+M21</f>
        <v>8.06228009259259</v>
      </c>
      <c r="R21" s="31">
        <f aca="true" t="shared" si="3" ref="R21:R50">O21+P21</f>
        <v>0.8650810185185185</v>
      </c>
    </row>
    <row r="22" spans="1:18" ht="11.25">
      <c r="A22" s="81">
        <f t="shared" si="0"/>
        <v>12</v>
      </c>
      <c r="B22" s="22">
        <f>Equipos!A28</f>
        <v>330</v>
      </c>
      <c r="C22" s="88" t="str">
        <f>Equipos!B28</f>
        <v>GREDOS BTT ARENAS</v>
      </c>
      <c r="D22" s="22" t="str">
        <f>Equipos!C28</f>
        <v>X</v>
      </c>
      <c r="E22" s="17"/>
      <c r="F22" s="19">
        <f>'Tiempos E-1'!AK28</f>
        <v>0.735</v>
      </c>
      <c r="G22" s="141">
        <f>'Tiempos E-1'!AL28</f>
        <v>11.003252314814816</v>
      </c>
      <c r="H22" s="15"/>
      <c r="I22" s="19">
        <f>'Tiempos E-2'!T28</f>
        <v>0.33065972222222223</v>
      </c>
      <c r="J22" s="141">
        <f>'Tiempos E-2'!U28</f>
        <v>0.061064814814814815</v>
      </c>
      <c r="K22" s="15"/>
      <c r="L22" s="19">
        <f>'Tiempos E-3'!AH28</f>
        <v>0</v>
      </c>
      <c r="M22" s="141">
        <f>'Tiempos E-3'!AI28</f>
        <v>0</v>
      </c>
      <c r="N22" s="15"/>
      <c r="O22" s="19">
        <f t="shared" si="1"/>
        <v>1.0656597222222222</v>
      </c>
      <c r="P22" s="141"/>
      <c r="Q22" s="159">
        <f t="shared" si="2"/>
        <v>11.06431712962963</v>
      </c>
      <c r="R22" s="31">
        <f t="shared" si="3"/>
        <v>1.0656597222222222</v>
      </c>
    </row>
    <row r="23" spans="1:18" ht="11.25">
      <c r="A23" s="81">
        <f t="shared" si="0"/>
        <v>13</v>
      </c>
      <c r="B23" s="22">
        <f>Equipos!A11</f>
        <v>20</v>
      </c>
      <c r="C23" s="88" t="str">
        <f>Equipos!B11</f>
        <v>FUEGO 34</v>
      </c>
      <c r="D23" s="22" t="str">
        <f>Equipos!C11</f>
        <v>X</v>
      </c>
      <c r="E23" s="17"/>
      <c r="F23" s="19">
        <f>'Tiempos E-1'!AK11</f>
        <v>0.5750347222222222</v>
      </c>
      <c r="G23" s="141">
        <f>'Tiempos E-1'!AL11</f>
        <v>16.00380787037037</v>
      </c>
      <c r="H23" s="15"/>
      <c r="I23" s="19">
        <f>'Tiempos E-2'!T11</f>
        <v>0.1981365740740741</v>
      </c>
      <c r="J23" s="141">
        <f>'Tiempos E-2'!U11</f>
        <v>0.0355787037037037</v>
      </c>
      <c r="K23" s="15"/>
      <c r="L23" s="19">
        <f>'Tiempos E-3'!AH11</f>
        <v>0</v>
      </c>
      <c r="M23" s="141">
        <f>'Tiempos E-3'!AI11</f>
        <v>0</v>
      </c>
      <c r="N23" s="15"/>
      <c r="O23" s="19">
        <f>F23+I23+L23</f>
        <v>0.7731712962962962</v>
      </c>
      <c r="P23" s="141"/>
      <c r="Q23" s="159">
        <f t="shared" si="2"/>
        <v>16.039386574074072</v>
      </c>
      <c r="R23" s="31">
        <f t="shared" si="3"/>
        <v>0.7731712962962962</v>
      </c>
    </row>
    <row r="24" spans="1:18" ht="11.25">
      <c r="A24" s="81">
        <f t="shared" si="0"/>
        <v>14</v>
      </c>
      <c r="B24" s="22">
        <f>Equipos!A16</f>
        <v>100</v>
      </c>
      <c r="C24" s="88" t="str">
        <f>Equipos!B16</f>
        <v>C.D.POSEIDON MIXTA</v>
      </c>
      <c r="D24" s="22" t="str">
        <f>Equipos!C16</f>
        <v>X</v>
      </c>
      <c r="E24" s="17"/>
      <c r="F24" s="19">
        <f>'Tiempos E-1'!AK16</f>
        <v>0.49826041666666665</v>
      </c>
      <c r="G24" s="141">
        <f>'Tiempos E-1'!AL16</f>
        <v>25.003101851851852</v>
      </c>
      <c r="H24" s="15"/>
      <c r="I24" s="19">
        <f>'Tiempos E-2'!T16</f>
        <v>0.1710416666666667</v>
      </c>
      <c r="J24" s="141">
        <f>'Tiempos E-2'!U16</f>
        <v>0.05479166666666666</v>
      </c>
      <c r="K24" s="15"/>
      <c r="L24" s="19">
        <f>'Tiempos E-3'!AH16</f>
        <v>0</v>
      </c>
      <c r="M24" s="141">
        <f>'Tiempos E-3'!AI16</f>
        <v>0</v>
      </c>
      <c r="N24" s="15"/>
      <c r="O24" s="19">
        <f>F24+I24+L24</f>
        <v>0.6693020833333334</v>
      </c>
      <c r="P24" s="141"/>
      <c r="Q24" s="159">
        <f>G24+J24+M24</f>
        <v>25.05789351851852</v>
      </c>
      <c r="R24" s="31">
        <f>O24+P24</f>
        <v>0.6693020833333334</v>
      </c>
    </row>
    <row r="25" spans="1:18" ht="11.25">
      <c r="A25" s="81">
        <f t="shared" si="0"/>
        <v>15</v>
      </c>
      <c r="B25" s="22">
        <f>Equipos!A22</f>
        <v>180</v>
      </c>
      <c r="C25" s="88" t="str">
        <f>Equipos!B22</f>
        <v>TRIPI(TRIATLON PISUERGA)</v>
      </c>
      <c r="D25" s="22" t="str">
        <f>Equipos!C22</f>
        <v>X</v>
      </c>
      <c r="E25" s="17"/>
      <c r="F25" s="19">
        <f>'Tiempos E-1'!AK22</f>
        <v>0.5878819444444445</v>
      </c>
      <c r="G25" s="141">
        <f>'Tiempos E-1'!AL22</f>
        <v>25.003923611111112</v>
      </c>
      <c r="H25" s="15"/>
      <c r="I25" s="19">
        <f>'Tiempos E-2'!T22</f>
        <v>0.19063657407407408</v>
      </c>
      <c r="J25" s="141">
        <f>'Tiempos E-2'!U22</f>
        <v>0.055775462962962964</v>
      </c>
      <c r="K25" s="15"/>
      <c r="L25" s="19">
        <f>'Tiempos E-3'!AH22</f>
        <v>0</v>
      </c>
      <c r="M25" s="141">
        <f>'Tiempos E-3'!AI22</f>
        <v>0</v>
      </c>
      <c r="N25" s="15"/>
      <c r="O25" s="19">
        <f>F25+I25+L25</f>
        <v>0.7785185185185186</v>
      </c>
      <c r="P25" s="141"/>
      <c r="Q25" s="159">
        <f>G25+J25+M25</f>
        <v>25.059699074074075</v>
      </c>
      <c r="R25" s="31">
        <f>O25+P25</f>
        <v>0.7785185185185186</v>
      </c>
    </row>
    <row r="26" spans="1:18" ht="11.25">
      <c r="A26" s="81">
        <f t="shared" si="0"/>
        <v>16</v>
      </c>
      <c r="B26" s="22">
        <f>Equipos!A14</f>
        <v>80</v>
      </c>
      <c r="C26" s="88" t="str">
        <f>Equipos!B14</f>
        <v>EKIN RAID TALDEA</v>
      </c>
      <c r="D26" s="22" t="str">
        <f>Equipos!C14</f>
        <v>X</v>
      </c>
      <c r="E26" s="17"/>
      <c r="F26" s="19">
        <f>'Tiempos E-1'!AK14</f>
        <v>0.5645601851851851</v>
      </c>
      <c r="G26" s="141">
        <f>'Tiempos E-1'!AL14</f>
        <v>16.003900462962964</v>
      </c>
      <c r="H26" s="15"/>
      <c r="I26" s="19">
        <f>'Tiempos E-2'!T14</f>
        <v>0</v>
      </c>
      <c r="J26" s="141">
        <f>'Tiempos E-2'!U14</f>
        <v>28</v>
      </c>
      <c r="K26" s="15"/>
      <c r="L26" s="19">
        <f>'Tiempos E-3'!AH14</f>
        <v>0</v>
      </c>
      <c r="M26" s="141">
        <f>'Tiempos E-3'!AI14</f>
        <v>0</v>
      </c>
      <c r="N26" s="15"/>
      <c r="O26" s="19">
        <f t="shared" si="1"/>
        <v>0.5645601851851851</v>
      </c>
      <c r="P26" s="141"/>
      <c r="Q26" s="159">
        <f t="shared" si="2"/>
        <v>44.00390046296296</v>
      </c>
      <c r="R26" s="31">
        <f t="shared" si="3"/>
        <v>0.5645601851851851</v>
      </c>
    </row>
    <row r="27" spans="1:18" ht="11.25">
      <c r="A27" s="81">
        <f t="shared" si="0"/>
        <v>17</v>
      </c>
      <c r="B27" s="22">
        <f>Equipos!A12</f>
        <v>60</v>
      </c>
      <c r="C27" s="88" t="str">
        <f>Equipos!B12</f>
        <v>HERVÁS_ZORNOTZA X-TREME</v>
      </c>
      <c r="D27" s="22" t="str">
        <f>Equipos!C12</f>
        <v>X</v>
      </c>
      <c r="E27" s="17"/>
      <c r="F27" s="19">
        <f>'Tiempos E-1'!AK12</f>
        <v>0.5185879629629631</v>
      </c>
      <c r="G27" s="141">
        <f>'Tiempos E-1'!AL12</f>
        <v>21.003333333333334</v>
      </c>
      <c r="H27" s="15"/>
      <c r="I27" s="19">
        <f>'Tiempos E-2'!T12</f>
        <v>0.06513888888888889</v>
      </c>
      <c r="J27" s="141">
        <f>'Tiempos E-2'!U12</f>
        <v>25.06335648148148</v>
      </c>
      <c r="K27" s="15"/>
      <c r="L27" s="19">
        <f>'Tiempos E-3'!AH12</f>
        <v>0</v>
      </c>
      <c r="M27" s="141">
        <f>'Tiempos E-3'!AI12</f>
        <v>0</v>
      </c>
      <c r="N27" s="15"/>
      <c r="O27" s="19">
        <f t="shared" si="1"/>
        <v>0.5837268518518519</v>
      </c>
      <c r="P27" s="141"/>
      <c r="Q27" s="159">
        <f t="shared" si="2"/>
        <v>46.066689814814815</v>
      </c>
      <c r="R27" s="31">
        <f t="shared" si="3"/>
        <v>0.5837268518518519</v>
      </c>
    </row>
    <row r="28" spans="1:18" ht="11.25">
      <c r="A28" s="81">
        <f t="shared" si="0"/>
        <v>18</v>
      </c>
      <c r="B28" s="22">
        <f>Equipos!A17</f>
        <v>120</v>
      </c>
      <c r="C28" s="88" t="str">
        <f>Equipos!B17</f>
        <v>BIKEAVENTURA BRUNETE</v>
      </c>
      <c r="D28" s="22" t="str">
        <f>Equipos!C17</f>
        <v>X</v>
      </c>
      <c r="E28" s="17"/>
      <c r="F28" s="19">
        <f>'Tiempos E-1'!AK17</f>
        <v>0.6073611111111111</v>
      </c>
      <c r="G28" s="141">
        <f>'Tiempos E-1'!AL17</f>
        <v>21.003865740740743</v>
      </c>
      <c r="H28" s="15"/>
      <c r="I28" s="19">
        <f>'Tiempos E-2'!T17</f>
        <v>0</v>
      </c>
      <c r="J28" s="141">
        <f>'Tiempos E-2'!U17</f>
        <v>28</v>
      </c>
      <c r="K28" s="15"/>
      <c r="L28" s="19">
        <f>'Tiempos E-3'!AH17</f>
        <v>0</v>
      </c>
      <c r="M28" s="141">
        <f>'Tiempos E-3'!AI17</f>
        <v>0</v>
      </c>
      <c r="N28" s="15"/>
      <c r="O28" s="19">
        <f t="shared" si="1"/>
        <v>0.6073611111111111</v>
      </c>
      <c r="P28" s="141"/>
      <c r="Q28" s="159">
        <f t="shared" si="2"/>
        <v>49.00386574074074</v>
      </c>
      <c r="R28" s="31">
        <f t="shared" si="3"/>
        <v>0.6073611111111111</v>
      </c>
    </row>
    <row r="29" spans="1:18" ht="11.25">
      <c r="A29" s="81">
        <f t="shared" si="0"/>
        <v>19</v>
      </c>
      <c r="B29" s="22">
        <f>Equipos!A21</f>
        <v>170</v>
      </c>
      <c r="C29" s="88" t="str">
        <f>Equipos!B21</f>
        <v>MONTE EL PARDO MIXTA</v>
      </c>
      <c r="D29" s="22" t="str">
        <f>Equipos!C21</f>
        <v>X</v>
      </c>
      <c r="E29" s="17"/>
      <c r="F29" s="19">
        <f>'Tiempos E-1'!AK21</f>
        <v>0.48584375</v>
      </c>
      <c r="G29" s="141">
        <f>'Tiempos E-1'!AL21</f>
        <v>22.00377314814815</v>
      </c>
      <c r="H29" s="15"/>
      <c r="I29" s="19">
        <f>'Tiempos E-2'!T21</f>
        <v>0</v>
      </c>
      <c r="J29" s="141">
        <f>'Tiempos E-2'!U21</f>
        <v>28</v>
      </c>
      <c r="K29" s="15"/>
      <c r="L29" s="19">
        <f>'Tiempos E-3'!AH21</f>
        <v>0</v>
      </c>
      <c r="M29" s="141">
        <f>'Tiempos E-3'!AI21</f>
        <v>0</v>
      </c>
      <c r="N29" s="15"/>
      <c r="O29" s="19">
        <f t="shared" si="1"/>
        <v>0.48584375</v>
      </c>
      <c r="P29" s="141"/>
      <c r="Q29" s="159">
        <f t="shared" si="2"/>
        <v>50.00377314814815</v>
      </c>
      <c r="R29" s="31">
        <f t="shared" si="3"/>
        <v>0.48584375</v>
      </c>
    </row>
    <row r="30" spans="1:18" ht="11.25">
      <c r="A30" s="81">
        <f t="shared" si="0"/>
        <v>20</v>
      </c>
      <c r="B30" s="22">
        <f>Equipos!A15</f>
        <v>90</v>
      </c>
      <c r="C30" s="88" t="str">
        <f>Equipos!B15</f>
        <v>DEBA GOINEA</v>
      </c>
      <c r="D30" s="22" t="str">
        <f>Equipos!C15</f>
        <v>X</v>
      </c>
      <c r="E30" s="17"/>
      <c r="F30" s="19">
        <f>'Tiempos E-1'!AK15</f>
        <v>0.565949074074074</v>
      </c>
      <c r="G30" s="141">
        <f>'Tiempos E-1'!AL15</f>
        <v>24.003831018518518</v>
      </c>
      <c r="H30" s="15"/>
      <c r="I30" s="19">
        <f>'Tiempos E-2'!T15</f>
        <v>0</v>
      </c>
      <c r="J30" s="141">
        <f>'Tiempos E-2'!U15</f>
        <v>28</v>
      </c>
      <c r="K30" s="15"/>
      <c r="L30" s="19">
        <f>'Tiempos E-3'!AH15</f>
        <v>0</v>
      </c>
      <c r="M30" s="141">
        <f>'Tiempos E-3'!AI15</f>
        <v>0</v>
      </c>
      <c r="N30" s="15"/>
      <c r="O30" s="19">
        <f t="shared" si="1"/>
        <v>0.565949074074074</v>
      </c>
      <c r="P30" s="141"/>
      <c r="Q30" s="159">
        <f t="shared" si="2"/>
        <v>52.00383101851852</v>
      </c>
      <c r="R30" s="31">
        <f t="shared" si="3"/>
        <v>0.565949074074074</v>
      </c>
    </row>
    <row r="31" spans="1:18" ht="11.25">
      <c r="A31" s="81">
        <f t="shared" si="0"/>
        <v>21</v>
      </c>
      <c r="B31" s="22">
        <f>Equipos!A20</f>
        <v>150</v>
      </c>
      <c r="C31" s="88" t="str">
        <f>Equipos!B20</f>
        <v>X-TREM PERRIQUETS</v>
      </c>
      <c r="D31" s="22" t="str">
        <f>Equipos!C20</f>
        <v>X</v>
      </c>
      <c r="E31" s="17"/>
      <c r="F31" s="19">
        <f>'Tiempos E-1'!AK20</f>
        <v>0.5425347222222222</v>
      </c>
      <c r="G31" s="141">
        <f>'Tiempos E-1'!AL20</f>
        <v>25.00408564814815</v>
      </c>
      <c r="H31" s="15"/>
      <c r="I31" s="19">
        <f>'Tiempos E-2'!T20</f>
        <v>0</v>
      </c>
      <c r="J31" s="141">
        <f>'Tiempos E-2'!U20</f>
        <v>28</v>
      </c>
      <c r="K31" s="15"/>
      <c r="L31" s="19">
        <f>'Tiempos E-3'!AH20</f>
        <v>0</v>
      </c>
      <c r="M31" s="141">
        <f>'Tiempos E-3'!AI20</f>
        <v>0</v>
      </c>
      <c r="N31" s="15"/>
      <c r="O31" s="19">
        <f t="shared" si="1"/>
        <v>0.5425347222222222</v>
      </c>
      <c r="P31" s="141"/>
      <c r="Q31" s="159">
        <f t="shared" si="2"/>
        <v>53.00408564814815</v>
      </c>
      <c r="R31" s="31">
        <f t="shared" si="3"/>
        <v>0.5425347222222222</v>
      </c>
    </row>
    <row r="32" spans="1:18" ht="11.25">
      <c r="A32" s="81">
        <f t="shared" si="0"/>
        <v>22</v>
      </c>
      <c r="B32" s="22">
        <f>Equipos!A13</f>
        <v>70</v>
      </c>
      <c r="C32" s="88" t="str">
        <f>Equipos!B13</f>
        <v>A MUETE MIXTA</v>
      </c>
      <c r="D32" s="22" t="str">
        <f>Equipos!C13</f>
        <v>X</v>
      </c>
      <c r="E32" s="17"/>
      <c r="F32" s="19">
        <f>'Tiempos E-1'!AK13</f>
        <v>0.563599537037037</v>
      </c>
      <c r="G32" s="141">
        <f>'Tiempos E-1'!AL13</f>
        <v>43</v>
      </c>
      <c r="H32" s="15"/>
      <c r="I32" s="19">
        <f>'Tiempos E-2'!T13</f>
        <v>0</v>
      </c>
      <c r="J32" s="141">
        <f>'Tiempos E-2'!U13</f>
        <v>28</v>
      </c>
      <c r="K32" s="15"/>
      <c r="L32" s="19">
        <f>'Tiempos E-3'!AH13</f>
        <v>0</v>
      </c>
      <c r="M32" s="141">
        <f>'Tiempos E-3'!AI13</f>
        <v>0</v>
      </c>
      <c r="N32" s="15"/>
      <c r="O32" s="19">
        <f t="shared" si="1"/>
        <v>0.563599537037037</v>
      </c>
      <c r="P32" s="141"/>
      <c r="Q32" s="159">
        <f t="shared" si="2"/>
        <v>71</v>
      </c>
      <c r="R32" s="31">
        <f t="shared" si="3"/>
        <v>0.563599537037037</v>
      </c>
    </row>
    <row r="33" spans="1:18" ht="11.25">
      <c r="A33" s="81">
        <f t="shared" si="0"/>
        <v>23</v>
      </c>
      <c r="B33" s="22">
        <f>Equipos!A19</f>
        <v>140</v>
      </c>
      <c r="C33" s="88" t="str">
        <f>Equipos!B19</f>
        <v>SPANISH BULLFIGHTERS</v>
      </c>
      <c r="D33" s="22" t="str">
        <f>Equipos!C19</f>
        <v>X</v>
      </c>
      <c r="E33" s="17"/>
      <c r="F33" s="19">
        <f>'Tiempos E-1'!AK19</f>
        <v>0</v>
      </c>
      <c r="G33" s="141">
        <f>'Tiempos E-1'!AL19</f>
        <v>68</v>
      </c>
      <c r="H33" s="15"/>
      <c r="I33" s="19">
        <f>'Tiempos E-2'!T19</f>
        <v>0</v>
      </c>
      <c r="J33" s="141">
        <f>'Tiempos E-2'!U19</f>
        <v>28</v>
      </c>
      <c r="K33" s="15"/>
      <c r="L33" s="19">
        <f>'Tiempos E-3'!AH19</f>
        <v>0</v>
      </c>
      <c r="M33" s="141">
        <f>'Tiempos E-3'!AI19</f>
        <v>0</v>
      </c>
      <c r="N33" s="15"/>
      <c r="O33" s="19">
        <f t="shared" si="1"/>
        <v>0</v>
      </c>
      <c r="P33" s="141"/>
      <c r="Q33" s="159">
        <f t="shared" si="2"/>
        <v>96</v>
      </c>
      <c r="R33" s="31">
        <f t="shared" si="3"/>
        <v>0</v>
      </c>
    </row>
    <row r="34" spans="1:18" ht="11.25">
      <c r="A34" s="81">
        <f t="shared" si="0"/>
        <v>24</v>
      </c>
      <c r="B34" s="22">
        <f>Equipos!A29</f>
        <v>370</v>
      </c>
      <c r="C34" s="88" t="str">
        <f>Equipos!B29</f>
        <v>BLUES RAIDERS</v>
      </c>
      <c r="D34" s="22" t="str">
        <f>Equipos!C29</f>
        <v>X</v>
      </c>
      <c r="E34" s="17"/>
      <c r="F34" s="19">
        <f>'Tiempos E-1'!AK29</f>
        <v>0</v>
      </c>
      <c r="G34" s="141">
        <f>'Tiempos E-1'!AL29</f>
        <v>68</v>
      </c>
      <c r="H34" s="15"/>
      <c r="I34" s="19">
        <f>'Tiempos E-2'!T29</f>
        <v>0</v>
      </c>
      <c r="J34" s="141">
        <f>'Tiempos E-2'!U29</f>
        <v>28</v>
      </c>
      <c r="K34" s="15"/>
      <c r="L34" s="19">
        <f>'Tiempos E-3'!AH29</f>
        <v>0</v>
      </c>
      <c r="M34" s="141">
        <f>'Tiempos E-3'!AI29</f>
        <v>0</v>
      </c>
      <c r="N34" s="15"/>
      <c r="O34" s="19">
        <f t="shared" si="1"/>
        <v>0</v>
      </c>
      <c r="P34" s="141"/>
      <c r="Q34" s="159">
        <f t="shared" si="2"/>
        <v>96</v>
      </c>
      <c r="R34" s="31">
        <f t="shared" si="3"/>
        <v>0</v>
      </c>
    </row>
    <row r="35" spans="1:18" ht="11.25">
      <c r="A35" s="81">
        <f t="shared" si="0"/>
        <v>25</v>
      </c>
      <c r="B35" s="22">
        <f>Equipos!A35</f>
        <v>490</v>
      </c>
      <c r="C35" s="88" t="str">
        <f>Equipos!B35</f>
        <v>JIPUZOS BRIF</v>
      </c>
      <c r="D35" s="22" t="str">
        <f>Equipos!C35</f>
        <v>X</v>
      </c>
      <c r="E35" s="17"/>
      <c r="F35" s="19">
        <f>'Tiempos E-1'!AK35</f>
        <v>0</v>
      </c>
      <c r="G35" s="141">
        <f>'Tiempos E-1'!AL35</f>
        <v>68</v>
      </c>
      <c r="H35" s="15"/>
      <c r="I35" s="19">
        <f>'Tiempos E-2'!T35</f>
        <v>0</v>
      </c>
      <c r="J35" s="141">
        <f>'Tiempos E-2'!U35</f>
        <v>28</v>
      </c>
      <c r="K35" s="15"/>
      <c r="L35" s="19">
        <f>'Tiempos E-3'!AH35</f>
        <v>0</v>
      </c>
      <c r="M35" s="141">
        <f>'Tiempos E-3'!AI35</f>
        <v>0</v>
      </c>
      <c r="N35" s="15"/>
      <c r="O35" s="19">
        <f t="shared" si="1"/>
        <v>0</v>
      </c>
      <c r="P35" s="141"/>
      <c r="Q35" s="159">
        <f t="shared" si="2"/>
        <v>96</v>
      </c>
      <c r="R35" s="31">
        <f t="shared" si="3"/>
        <v>0</v>
      </c>
    </row>
    <row r="36" spans="1:18" ht="11.25">
      <c r="A36" s="81">
        <f t="shared" si="0"/>
        <v>26</v>
      </c>
      <c r="B36" s="22">
        <f>Equipos!A36</f>
        <v>26</v>
      </c>
      <c r="C36" s="88" t="str">
        <f>Equipos!B36</f>
        <v>Nombre Equipo  26</v>
      </c>
      <c r="D36" s="22" t="str">
        <f>Equipos!C36</f>
        <v>X</v>
      </c>
      <c r="E36" s="17"/>
      <c r="F36" s="19">
        <f>'Tiempos E-1'!AK36</f>
        <v>0</v>
      </c>
      <c r="G36" s="141">
        <f>'Tiempos E-1'!AL36</f>
        <v>68</v>
      </c>
      <c r="H36" s="15"/>
      <c r="I36" s="19">
        <f>'Tiempos E-2'!T36</f>
        <v>0</v>
      </c>
      <c r="J36" s="141">
        <f>'Tiempos E-2'!U36</f>
        <v>28</v>
      </c>
      <c r="K36" s="15"/>
      <c r="L36" s="19">
        <f>'Tiempos E-3'!AH36</f>
        <v>0</v>
      </c>
      <c r="M36" s="141">
        <f>'Tiempos E-3'!AI36</f>
        <v>0</v>
      </c>
      <c r="N36" s="15"/>
      <c r="O36" s="19">
        <f t="shared" si="1"/>
        <v>0</v>
      </c>
      <c r="P36" s="141"/>
      <c r="Q36" s="159">
        <f t="shared" si="2"/>
        <v>96</v>
      </c>
      <c r="R36" s="31">
        <f t="shared" si="3"/>
        <v>0</v>
      </c>
    </row>
    <row r="37" spans="1:18" ht="11.25">
      <c r="A37" s="81">
        <f t="shared" si="0"/>
        <v>27</v>
      </c>
      <c r="B37" s="22">
        <f>Equipos!A37</f>
        <v>27</v>
      </c>
      <c r="C37" s="88" t="str">
        <f>Equipos!B37</f>
        <v>Nombre Equipo  27</v>
      </c>
      <c r="D37" s="22" t="str">
        <f>Equipos!C37</f>
        <v>X</v>
      </c>
      <c r="E37" s="17"/>
      <c r="F37" s="19">
        <f>'Tiempos E-1'!AK37</f>
        <v>0</v>
      </c>
      <c r="G37" s="141">
        <f>'Tiempos E-1'!AL37</f>
        <v>68</v>
      </c>
      <c r="H37" s="15"/>
      <c r="I37" s="19">
        <f>'Tiempos E-2'!T37</f>
        <v>0</v>
      </c>
      <c r="J37" s="141">
        <f>'Tiempos E-2'!U37</f>
        <v>28</v>
      </c>
      <c r="K37" s="15"/>
      <c r="L37" s="19">
        <f>'Tiempos E-3'!AH37</f>
        <v>0</v>
      </c>
      <c r="M37" s="141">
        <f>'Tiempos E-3'!AI37</f>
        <v>0</v>
      </c>
      <c r="N37" s="15"/>
      <c r="O37" s="19">
        <f t="shared" si="1"/>
        <v>0</v>
      </c>
      <c r="P37" s="141"/>
      <c r="Q37" s="159">
        <f t="shared" si="2"/>
        <v>96</v>
      </c>
      <c r="R37" s="31">
        <f t="shared" si="3"/>
        <v>0</v>
      </c>
    </row>
    <row r="38" spans="1:18" ht="11.25">
      <c r="A38" s="81">
        <f t="shared" si="0"/>
        <v>28</v>
      </c>
      <c r="B38" s="22">
        <f>Equipos!A38</f>
        <v>28</v>
      </c>
      <c r="C38" s="88" t="str">
        <f>Equipos!B38</f>
        <v>Nombre Equipo  28</v>
      </c>
      <c r="D38" s="22" t="str">
        <f>Equipos!C38</f>
        <v>X</v>
      </c>
      <c r="E38" s="17"/>
      <c r="F38" s="19">
        <f>'Tiempos E-1'!AK38</f>
        <v>0</v>
      </c>
      <c r="G38" s="141">
        <f>'Tiempos E-1'!AL38</f>
        <v>68</v>
      </c>
      <c r="H38" s="15"/>
      <c r="I38" s="19">
        <f>'Tiempos E-2'!T38</f>
        <v>0</v>
      </c>
      <c r="J38" s="141">
        <f>'Tiempos E-2'!U38</f>
        <v>28</v>
      </c>
      <c r="K38" s="15"/>
      <c r="L38" s="19">
        <f>'Tiempos E-3'!AH38</f>
        <v>0</v>
      </c>
      <c r="M38" s="141">
        <f>'Tiempos E-3'!AI38</f>
        <v>0</v>
      </c>
      <c r="N38" s="15"/>
      <c r="O38" s="19">
        <f t="shared" si="1"/>
        <v>0</v>
      </c>
      <c r="P38" s="141"/>
      <c r="Q38" s="159">
        <f t="shared" si="2"/>
        <v>96</v>
      </c>
      <c r="R38" s="31">
        <f t="shared" si="3"/>
        <v>0</v>
      </c>
    </row>
    <row r="39" spans="1:18" ht="11.25">
      <c r="A39" s="81">
        <f t="shared" si="0"/>
        <v>29</v>
      </c>
      <c r="B39" s="22">
        <f>Equipos!A39</f>
        <v>29</v>
      </c>
      <c r="C39" s="88" t="str">
        <f>Equipos!B39</f>
        <v>Nombre Equipo  29</v>
      </c>
      <c r="D39" s="22" t="str">
        <f>Equipos!C39</f>
        <v>X</v>
      </c>
      <c r="E39" s="17"/>
      <c r="F39" s="19">
        <f>'Tiempos E-1'!AK39</f>
        <v>0</v>
      </c>
      <c r="G39" s="141">
        <f>'Tiempos E-1'!AL39</f>
        <v>68</v>
      </c>
      <c r="H39" s="15"/>
      <c r="I39" s="19">
        <f>'Tiempos E-2'!T39</f>
        <v>0</v>
      </c>
      <c r="J39" s="141">
        <f>'Tiempos E-2'!U39</f>
        <v>28</v>
      </c>
      <c r="K39" s="15"/>
      <c r="L39" s="19">
        <f>'Tiempos E-3'!AH39</f>
        <v>0</v>
      </c>
      <c r="M39" s="141">
        <f>'Tiempos E-3'!AI39</f>
        <v>0</v>
      </c>
      <c r="N39" s="15"/>
      <c r="O39" s="19">
        <f t="shared" si="1"/>
        <v>0</v>
      </c>
      <c r="P39" s="141"/>
      <c r="Q39" s="159">
        <f t="shared" si="2"/>
        <v>96</v>
      </c>
      <c r="R39" s="31">
        <f t="shared" si="3"/>
        <v>0</v>
      </c>
    </row>
    <row r="40" spans="1:18" ht="11.25">
      <c r="A40" s="81">
        <f t="shared" si="0"/>
        <v>30</v>
      </c>
      <c r="B40" s="22">
        <f>Equipos!A40</f>
        <v>30</v>
      </c>
      <c r="C40" s="88" t="str">
        <f>Equipos!B40</f>
        <v>Nombre Equipo  30</v>
      </c>
      <c r="D40" s="22" t="str">
        <f>Equipos!C40</f>
        <v>X</v>
      </c>
      <c r="E40" s="17"/>
      <c r="F40" s="19">
        <f>'Tiempos E-1'!AK40</f>
        <v>0</v>
      </c>
      <c r="G40" s="141">
        <f>'Tiempos E-1'!AL40</f>
        <v>68</v>
      </c>
      <c r="H40" s="15"/>
      <c r="I40" s="19">
        <f>'Tiempos E-2'!T40</f>
        <v>0</v>
      </c>
      <c r="J40" s="141">
        <f>'Tiempos E-2'!U40</f>
        <v>28</v>
      </c>
      <c r="K40" s="15"/>
      <c r="L40" s="19">
        <f>'Tiempos E-3'!AH40</f>
        <v>0</v>
      </c>
      <c r="M40" s="141">
        <f>'Tiempos E-3'!AI40</f>
        <v>0</v>
      </c>
      <c r="N40" s="15"/>
      <c r="O40" s="19">
        <f t="shared" si="1"/>
        <v>0</v>
      </c>
      <c r="P40" s="141"/>
      <c r="Q40" s="159">
        <f t="shared" si="2"/>
        <v>96</v>
      </c>
      <c r="R40" s="31">
        <f t="shared" si="3"/>
        <v>0</v>
      </c>
    </row>
    <row r="41" spans="1:18" ht="11.25">
      <c r="A41" s="81">
        <f t="shared" si="0"/>
        <v>31</v>
      </c>
      <c r="B41" s="22">
        <f>Equipos!A41</f>
        <v>31</v>
      </c>
      <c r="C41" s="88" t="str">
        <f>Equipos!B41</f>
        <v>Nombre Equipo  31</v>
      </c>
      <c r="D41" s="22" t="str">
        <f>Equipos!C41</f>
        <v>X</v>
      </c>
      <c r="E41" s="17"/>
      <c r="F41" s="19">
        <f>'Tiempos E-1'!AK41</f>
        <v>0</v>
      </c>
      <c r="G41" s="141">
        <f>'Tiempos E-1'!AL41</f>
        <v>68</v>
      </c>
      <c r="H41" s="15"/>
      <c r="I41" s="19">
        <f>'Tiempos E-2'!T41</f>
        <v>0</v>
      </c>
      <c r="J41" s="141">
        <f>'Tiempos E-2'!U41</f>
        <v>28</v>
      </c>
      <c r="K41" s="15"/>
      <c r="L41" s="19">
        <f>'Tiempos E-3'!AH41</f>
        <v>0</v>
      </c>
      <c r="M41" s="141">
        <f>'Tiempos E-3'!AI41</f>
        <v>0</v>
      </c>
      <c r="N41" s="15"/>
      <c r="O41" s="19">
        <f t="shared" si="1"/>
        <v>0</v>
      </c>
      <c r="P41" s="141"/>
      <c r="Q41" s="159">
        <f t="shared" si="2"/>
        <v>96</v>
      </c>
      <c r="R41" s="31">
        <f t="shared" si="3"/>
        <v>0</v>
      </c>
    </row>
    <row r="42" spans="1:18" ht="11.25">
      <c r="A42" s="81">
        <f t="shared" si="0"/>
        <v>32</v>
      </c>
      <c r="B42" s="22">
        <f>Equipos!A42</f>
        <v>32</v>
      </c>
      <c r="C42" s="88" t="str">
        <f>Equipos!B42</f>
        <v>Nombre Equipo  32</v>
      </c>
      <c r="D42" s="22" t="str">
        <f>Equipos!C42</f>
        <v>X</v>
      </c>
      <c r="E42" s="17"/>
      <c r="F42" s="19">
        <f>'Tiempos E-1'!AK42</f>
        <v>0</v>
      </c>
      <c r="G42" s="141">
        <f>'Tiempos E-1'!AL42</f>
        <v>68</v>
      </c>
      <c r="H42" s="15"/>
      <c r="I42" s="19">
        <f>'Tiempos E-2'!T42</f>
        <v>0</v>
      </c>
      <c r="J42" s="141">
        <f>'Tiempos E-2'!U42</f>
        <v>28</v>
      </c>
      <c r="K42" s="15"/>
      <c r="L42" s="19">
        <f>'Tiempos E-3'!AH42</f>
        <v>0</v>
      </c>
      <c r="M42" s="141">
        <f>'Tiempos E-3'!AI42</f>
        <v>0</v>
      </c>
      <c r="N42" s="15"/>
      <c r="O42" s="19">
        <f t="shared" si="1"/>
        <v>0</v>
      </c>
      <c r="P42" s="141"/>
      <c r="Q42" s="159">
        <f t="shared" si="2"/>
        <v>96</v>
      </c>
      <c r="R42" s="31">
        <f t="shared" si="3"/>
        <v>0</v>
      </c>
    </row>
    <row r="43" spans="1:18" ht="11.25">
      <c r="A43" s="81">
        <f t="shared" si="0"/>
        <v>33</v>
      </c>
      <c r="B43" s="22">
        <f>Equipos!A43</f>
        <v>33</v>
      </c>
      <c r="C43" s="88" t="str">
        <f>Equipos!B43</f>
        <v>Nombre Equipo  33</v>
      </c>
      <c r="D43" s="22" t="str">
        <f>Equipos!C43</f>
        <v>X</v>
      </c>
      <c r="E43" s="17"/>
      <c r="F43" s="19">
        <f>'Tiempos E-1'!AK43</f>
        <v>0</v>
      </c>
      <c r="G43" s="141">
        <f>'Tiempos E-1'!AL43</f>
        <v>68</v>
      </c>
      <c r="H43" s="15"/>
      <c r="I43" s="19">
        <f>'Tiempos E-2'!T43</f>
        <v>0</v>
      </c>
      <c r="J43" s="141">
        <f>'Tiempos E-2'!U43</f>
        <v>28</v>
      </c>
      <c r="K43" s="15"/>
      <c r="L43" s="19">
        <f>'Tiempos E-3'!AH43</f>
        <v>0</v>
      </c>
      <c r="M43" s="141">
        <f>'Tiempos E-3'!AI43</f>
        <v>0</v>
      </c>
      <c r="N43" s="15"/>
      <c r="O43" s="19">
        <f t="shared" si="1"/>
        <v>0</v>
      </c>
      <c r="P43" s="141"/>
      <c r="Q43" s="159">
        <f t="shared" si="2"/>
        <v>96</v>
      </c>
      <c r="R43" s="31">
        <f t="shared" si="3"/>
        <v>0</v>
      </c>
    </row>
    <row r="44" spans="1:18" ht="11.25">
      <c r="A44" s="81">
        <f t="shared" si="0"/>
        <v>34</v>
      </c>
      <c r="B44" s="22">
        <f>Equipos!A44</f>
        <v>34</v>
      </c>
      <c r="C44" s="88" t="str">
        <f>Equipos!B44</f>
        <v>Nombre Equipo  34</v>
      </c>
      <c r="D44" s="22" t="str">
        <f>Equipos!C44</f>
        <v>X</v>
      </c>
      <c r="E44" s="17"/>
      <c r="F44" s="19">
        <f>'Tiempos E-1'!AK44</f>
        <v>0</v>
      </c>
      <c r="G44" s="141">
        <f>'Tiempos E-1'!AL44</f>
        <v>68</v>
      </c>
      <c r="H44" s="15"/>
      <c r="I44" s="19">
        <f>'Tiempos E-2'!T44</f>
        <v>0</v>
      </c>
      <c r="J44" s="141">
        <f>'Tiempos E-2'!U44</f>
        <v>28</v>
      </c>
      <c r="K44" s="15"/>
      <c r="L44" s="19">
        <f>'Tiempos E-3'!AH44</f>
        <v>0</v>
      </c>
      <c r="M44" s="141">
        <f>'Tiempos E-3'!AI44</f>
        <v>0</v>
      </c>
      <c r="N44" s="15"/>
      <c r="O44" s="19">
        <f t="shared" si="1"/>
        <v>0</v>
      </c>
      <c r="P44" s="141"/>
      <c r="Q44" s="159">
        <f t="shared" si="2"/>
        <v>96</v>
      </c>
      <c r="R44" s="31">
        <f t="shared" si="3"/>
        <v>0</v>
      </c>
    </row>
    <row r="45" spans="1:18" ht="11.25">
      <c r="A45" s="81">
        <f t="shared" si="0"/>
        <v>35</v>
      </c>
      <c r="B45" s="22">
        <f>Equipos!A45</f>
        <v>35</v>
      </c>
      <c r="C45" s="88" t="str">
        <f>Equipos!B45</f>
        <v>Nombre Equipo  35</v>
      </c>
      <c r="D45" s="22" t="str">
        <f>Equipos!C45</f>
        <v>X</v>
      </c>
      <c r="E45" s="17"/>
      <c r="F45" s="19">
        <f>'Tiempos E-1'!AK45</f>
        <v>0</v>
      </c>
      <c r="G45" s="141">
        <f>'Tiempos E-1'!AL45</f>
        <v>68</v>
      </c>
      <c r="H45" s="15"/>
      <c r="I45" s="19">
        <f>'Tiempos E-2'!T45</f>
        <v>0</v>
      </c>
      <c r="J45" s="141">
        <f>'Tiempos E-2'!U45</f>
        <v>28</v>
      </c>
      <c r="K45" s="15"/>
      <c r="L45" s="19">
        <f>'Tiempos E-3'!AH45</f>
        <v>0</v>
      </c>
      <c r="M45" s="141">
        <f>'Tiempos E-3'!AI45</f>
        <v>0</v>
      </c>
      <c r="N45" s="15"/>
      <c r="O45" s="19">
        <f t="shared" si="1"/>
        <v>0</v>
      </c>
      <c r="P45" s="141"/>
      <c r="Q45" s="159">
        <f t="shared" si="2"/>
        <v>96</v>
      </c>
      <c r="R45" s="31">
        <f t="shared" si="3"/>
        <v>0</v>
      </c>
    </row>
    <row r="46" spans="1:18" ht="11.25">
      <c r="A46" s="81">
        <f t="shared" si="0"/>
        <v>36</v>
      </c>
      <c r="B46" s="22">
        <f>Equipos!A46</f>
        <v>36</v>
      </c>
      <c r="C46" s="88" t="str">
        <f>Equipos!B46</f>
        <v>Nombre Equipo  36</v>
      </c>
      <c r="D46" s="22" t="str">
        <f>Equipos!C46</f>
        <v>X</v>
      </c>
      <c r="E46" s="17"/>
      <c r="F46" s="19">
        <f>'Tiempos E-1'!AK46</f>
        <v>0</v>
      </c>
      <c r="G46" s="141">
        <f>'Tiempos E-1'!AL46</f>
        <v>68</v>
      </c>
      <c r="H46" s="15"/>
      <c r="I46" s="19">
        <f>'Tiempos E-2'!T46</f>
        <v>0</v>
      </c>
      <c r="J46" s="141">
        <f>'Tiempos E-2'!U46</f>
        <v>28</v>
      </c>
      <c r="K46" s="15"/>
      <c r="L46" s="19">
        <f>'Tiempos E-3'!AH46</f>
        <v>0</v>
      </c>
      <c r="M46" s="141">
        <f>'Tiempos E-3'!AI46</f>
        <v>0</v>
      </c>
      <c r="N46" s="15"/>
      <c r="O46" s="19">
        <f t="shared" si="1"/>
        <v>0</v>
      </c>
      <c r="P46" s="141"/>
      <c r="Q46" s="159">
        <f t="shared" si="2"/>
        <v>96</v>
      </c>
      <c r="R46" s="31">
        <f t="shared" si="3"/>
        <v>0</v>
      </c>
    </row>
    <row r="47" spans="1:18" ht="11.25">
      <c r="A47" s="81">
        <f t="shared" si="0"/>
        <v>37</v>
      </c>
      <c r="B47" s="22">
        <f>Equipos!A47</f>
        <v>37</v>
      </c>
      <c r="C47" s="88" t="str">
        <f>Equipos!B47</f>
        <v>Nombre Equipo  37</v>
      </c>
      <c r="D47" s="22" t="str">
        <f>Equipos!C47</f>
        <v>X</v>
      </c>
      <c r="E47" s="17"/>
      <c r="F47" s="19">
        <f>'Tiempos E-1'!AK47</f>
        <v>0</v>
      </c>
      <c r="G47" s="141">
        <f>'Tiempos E-1'!AL47</f>
        <v>68</v>
      </c>
      <c r="H47" s="15"/>
      <c r="I47" s="19">
        <f>'Tiempos E-2'!T47</f>
        <v>0</v>
      </c>
      <c r="J47" s="141">
        <f>'Tiempos E-2'!U47</f>
        <v>28</v>
      </c>
      <c r="K47" s="15"/>
      <c r="L47" s="19">
        <f>'Tiempos E-3'!AH47</f>
        <v>0</v>
      </c>
      <c r="M47" s="141">
        <f>'Tiempos E-3'!AI47</f>
        <v>0</v>
      </c>
      <c r="N47" s="15"/>
      <c r="O47" s="19">
        <f t="shared" si="1"/>
        <v>0</v>
      </c>
      <c r="P47" s="141"/>
      <c r="Q47" s="159">
        <f t="shared" si="2"/>
        <v>96</v>
      </c>
      <c r="R47" s="31">
        <f t="shared" si="3"/>
        <v>0</v>
      </c>
    </row>
    <row r="48" spans="1:18" ht="11.25">
      <c r="A48" s="81">
        <f t="shared" si="0"/>
        <v>38</v>
      </c>
      <c r="B48" s="22">
        <f>Equipos!A48</f>
        <v>38</v>
      </c>
      <c r="C48" s="88" t="str">
        <f>Equipos!B48</f>
        <v>Nombre Equipo  38</v>
      </c>
      <c r="D48" s="22" t="str">
        <f>Equipos!C48</f>
        <v>X</v>
      </c>
      <c r="E48" s="17"/>
      <c r="F48" s="19">
        <f>'Tiempos E-1'!AK48</f>
        <v>0</v>
      </c>
      <c r="G48" s="141">
        <f>'Tiempos E-1'!AL48</f>
        <v>68</v>
      </c>
      <c r="H48" s="15"/>
      <c r="I48" s="19">
        <f>'Tiempos E-2'!T48</f>
        <v>0</v>
      </c>
      <c r="J48" s="141">
        <f>'Tiempos E-2'!U48</f>
        <v>28</v>
      </c>
      <c r="K48" s="15"/>
      <c r="L48" s="19">
        <f>'Tiempos E-3'!AH48</f>
        <v>0</v>
      </c>
      <c r="M48" s="141">
        <f>'Tiempos E-3'!AI48</f>
        <v>0</v>
      </c>
      <c r="N48" s="15"/>
      <c r="O48" s="19">
        <f t="shared" si="1"/>
        <v>0</v>
      </c>
      <c r="P48" s="141"/>
      <c r="Q48" s="159">
        <f t="shared" si="2"/>
        <v>96</v>
      </c>
      <c r="R48" s="31">
        <f t="shared" si="3"/>
        <v>0</v>
      </c>
    </row>
    <row r="49" spans="1:18" ht="11.25">
      <c r="A49" s="81">
        <f t="shared" si="0"/>
        <v>39</v>
      </c>
      <c r="B49" s="22">
        <f>Equipos!A49</f>
        <v>39</v>
      </c>
      <c r="C49" s="88" t="str">
        <f>Equipos!B49</f>
        <v>Nombre Equipo  39</v>
      </c>
      <c r="D49" s="22" t="str">
        <f>Equipos!C49</f>
        <v>X</v>
      </c>
      <c r="E49" s="17"/>
      <c r="F49" s="19">
        <f>'Tiempos E-1'!AK49</f>
        <v>0</v>
      </c>
      <c r="G49" s="141">
        <f>'Tiempos E-1'!AL49</f>
        <v>68</v>
      </c>
      <c r="H49" s="15"/>
      <c r="I49" s="19">
        <f>'Tiempos E-2'!T49</f>
        <v>0</v>
      </c>
      <c r="J49" s="141">
        <f>'Tiempos E-2'!U49</f>
        <v>28</v>
      </c>
      <c r="K49" s="15"/>
      <c r="L49" s="19">
        <f>'Tiempos E-3'!AH49</f>
        <v>0</v>
      </c>
      <c r="M49" s="141">
        <f>'Tiempos E-3'!AI49</f>
        <v>0</v>
      </c>
      <c r="N49" s="15"/>
      <c r="O49" s="19">
        <f t="shared" si="1"/>
        <v>0</v>
      </c>
      <c r="P49" s="141"/>
      <c r="Q49" s="159">
        <f t="shared" si="2"/>
        <v>96</v>
      </c>
      <c r="R49" s="31">
        <f t="shared" si="3"/>
        <v>0</v>
      </c>
    </row>
    <row r="50" spans="1:18" ht="11.25">
      <c r="A50" s="81">
        <f t="shared" si="0"/>
        <v>40</v>
      </c>
      <c r="B50" s="22">
        <f>Equipos!A50</f>
        <v>40</v>
      </c>
      <c r="C50" s="88" t="str">
        <f>Equipos!B50</f>
        <v>Nombre Equipo  40</v>
      </c>
      <c r="D50" s="22" t="str">
        <f>Equipos!C50</f>
        <v>X</v>
      </c>
      <c r="E50" s="17"/>
      <c r="F50" s="19">
        <f>'Tiempos E-1'!AK50</f>
        <v>0</v>
      </c>
      <c r="G50" s="141">
        <f>'Tiempos E-1'!AL50</f>
        <v>68</v>
      </c>
      <c r="H50" s="15"/>
      <c r="I50" s="19">
        <f>'Tiempos E-2'!T50</f>
        <v>0</v>
      </c>
      <c r="J50" s="141">
        <f>'Tiempos E-2'!U50</f>
        <v>28</v>
      </c>
      <c r="K50" s="15"/>
      <c r="L50" s="19">
        <f>'Tiempos E-3'!AH50</f>
        <v>0</v>
      </c>
      <c r="M50" s="141">
        <f>'Tiempos E-3'!AI50</f>
        <v>0</v>
      </c>
      <c r="N50" s="15"/>
      <c r="O50" s="19">
        <f t="shared" si="1"/>
        <v>0</v>
      </c>
      <c r="P50" s="141"/>
      <c r="Q50" s="159">
        <f t="shared" si="2"/>
        <v>96</v>
      </c>
      <c r="R50" s="31">
        <f t="shared" si="3"/>
        <v>0</v>
      </c>
    </row>
    <row r="51" spans="10:18" ht="11.25">
      <c r="J51" s="1"/>
      <c r="M51" s="1"/>
      <c r="N51" s="1"/>
      <c r="O51" s="1"/>
      <c r="P51" s="1"/>
      <c r="R51" s="1"/>
    </row>
    <row r="52" spans="2:18" ht="12.75">
      <c r="B52" s="142" t="s">
        <v>18</v>
      </c>
      <c r="C52" s="143"/>
      <c r="D52" s="147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</row>
    <row r="53" spans="2:18" ht="12.75">
      <c r="B53" s="145" t="s">
        <v>29</v>
      </c>
      <c r="C53" s="144"/>
      <c r="D53" s="148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</row>
    <row r="54" spans="2:18" ht="12.75">
      <c r="B54" s="106" t="s">
        <v>111</v>
      </c>
      <c r="C54" s="146"/>
      <c r="D54" s="149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</row>
    <row r="56" spans="2:18" ht="11.25">
      <c r="B56" s="131" t="s">
        <v>112</v>
      </c>
      <c r="C56" s="131"/>
      <c r="D56" s="150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</row>
    <row r="57" spans="2:18" ht="11.25">
      <c r="B57" s="162" t="s">
        <v>118</v>
      </c>
      <c r="C57" s="152"/>
      <c r="D57" s="133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</row>
    <row r="58" spans="2:18" ht="11.25">
      <c r="B58" s="132" t="s">
        <v>117</v>
      </c>
      <c r="C58" s="161"/>
      <c r="D58" s="85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</row>
    <row r="59" spans="2:18" ht="11.25">
      <c r="B59" s="137" t="s">
        <v>113</v>
      </c>
      <c r="C59" s="153"/>
      <c r="D59" s="138"/>
      <c r="E59" s="154"/>
      <c r="F59" s="155"/>
      <c r="G59" s="156"/>
      <c r="H59" s="157"/>
      <c r="I59" s="155"/>
      <c r="J59" s="156"/>
      <c r="K59" s="157"/>
      <c r="L59" s="155"/>
      <c r="M59" s="156"/>
      <c r="N59" s="157"/>
      <c r="O59" s="155"/>
      <c r="P59" s="158"/>
      <c r="Q59" s="153"/>
      <c r="R59" s="156"/>
    </row>
    <row r="62" spans="2:18" ht="12.75">
      <c r="B62" s="142" t="s">
        <v>18</v>
      </c>
      <c r="C62" s="143"/>
      <c r="D62" s="147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</row>
    <row r="63" spans="2:18" ht="12.75">
      <c r="B63" s="145" t="s">
        <v>114</v>
      </c>
      <c r="C63" s="144"/>
      <c r="D63" s="148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</row>
    <row r="64" spans="2:18" ht="12.75">
      <c r="B64" s="106" t="s">
        <v>115</v>
      </c>
      <c r="C64" s="146"/>
      <c r="D64" s="149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</row>
  </sheetData>
  <mergeCells count="4">
    <mergeCell ref="F9:G9"/>
    <mergeCell ref="I9:J9"/>
    <mergeCell ref="O9:R9"/>
    <mergeCell ref="L9:M9"/>
  </mergeCells>
  <conditionalFormatting sqref="O11:P50 F11:G50 I11:J50 L11:M50">
    <cfRule type="cellIs" priority="1" dxfId="4" operator="lessThanOrEqual" stopIfTrue="1">
      <formula>0</formula>
    </cfRule>
  </conditionalFormatting>
  <conditionalFormatting sqref="Q11:Q50">
    <cfRule type="cellIs" priority="2" dxfId="5" operator="lessThanOrEqual" stopIfTrue="1">
      <formula>0</formula>
    </cfRule>
  </conditionalFormatting>
  <conditionalFormatting sqref="R11:R50">
    <cfRule type="cellIs" priority="3" dxfId="5" operator="equal" stopIfTrue="1">
      <formula>0</formula>
    </cfRule>
  </conditionalFormatting>
  <printOptions horizontalCentered="1" verticalCentered="1"/>
  <pageMargins left="0.1968503937007874" right="0.2362204724409449" top="0.3937007874015748" bottom="0.3937007874015748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SALGUERO</dc:creator>
  <cp:keywords/>
  <dc:description/>
  <cp:lastModifiedBy>USE</cp:lastModifiedBy>
  <cp:lastPrinted>2007-04-01T11:16:17Z</cp:lastPrinted>
  <dcterms:created xsi:type="dcterms:W3CDTF">2006-04-26T07:47:40Z</dcterms:created>
  <dcterms:modified xsi:type="dcterms:W3CDTF">2007-04-04T07:44:40Z</dcterms:modified>
  <cp:category/>
  <cp:version/>
  <cp:contentType/>
  <cp:contentStatus/>
</cp:coreProperties>
</file>